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9" activeTab="2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<sst xmlns="http://schemas.openxmlformats.org/spreadsheetml/2006/main" count="488" uniqueCount="156">
  <si>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</si>
  <si>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</si>
  <si>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</si>
  <si>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</si>
  <si>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</si>
  <si>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</si>
  <si>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</si>
  <si>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</si>
  <si>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</si>
  <si>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Prihodi i primici</t>
  </si>
  <si>
    <t>Donacije</t>
  </si>
  <si>
    <t>Prihodi od nefinancijjske imovine i nadoknade šteta s osnova osiguranja</t>
  </si>
  <si>
    <t>Ukupno</t>
  </si>
  <si>
    <t>Naziv računa</t>
  </si>
  <si>
    <t>Ostali rashodi za zaposlene</t>
  </si>
  <si>
    <t>Materijalni rashodi</t>
  </si>
  <si>
    <t>Energija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</si>
  <si>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</si>
  <si>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</si>
  <si>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</si>
  <si>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</si>
  <si>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</si>
  <si>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</si>
  <si>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</si>
  <si>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</si>
  <si>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</si>
  <si>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</si>
  <si>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</si>
  <si>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</si>
  <si>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</si>
  <si>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</si>
  <si>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</si>
  <si>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 xml:space="preserve">Vlastiti prihodi (prihodi od prodaje proizvoda i robe te pruženih usluga) </t>
  </si>
  <si>
    <t>Plaće (bruto)</t>
  </si>
  <si>
    <t>KORISNIK PRORAČUNA- OŠ:</t>
  </si>
  <si>
    <t>_________________________________</t>
  </si>
  <si>
    <t>OPĆI PRIHODI I PRIMICI PRORAČUN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</si>
  <si>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</si>
  <si>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</si>
  <si>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</si>
  <si>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</si>
  <si>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</si>
  <si>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</si>
  <si>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</si>
  <si>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</si>
  <si>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</si>
  <si>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</si>
  <si>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</si>
  <si>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</si>
  <si>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</si>
  <si>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</si>
  <si>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</si>
  <si>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</si>
  <si>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</si>
  <si>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</si>
  <si>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</si>
  <si>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</si>
  <si>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</si>
  <si>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</si>
  <si>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</si>
  <si>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</si>
  <si>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</si>
  <si>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</si>
  <si>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</si>
  <si>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</si>
  <si>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</si>
  <si>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</si>
  <si>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</si>
  <si>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</si>
  <si>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</si>
  <si>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</si>
  <si>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</si>
  <si>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</si>
  <si>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</si>
  <si>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</si>
  <si>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</si>
  <si>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</si>
  <si>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</si>
  <si>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</si>
  <si>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</si>
  <si>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 xml:space="preserve">RAVNATELJ </t>
  </si>
  <si>
    <t>M.P.</t>
  </si>
  <si>
    <t>Opći troškovi prema opsegu djelatnosti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</si>
  <si>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</si>
  <si>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</si>
  <si>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</si>
  <si>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</si>
  <si>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</si>
  <si>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</si>
  <si>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</si>
  <si>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</si>
  <si>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</si>
  <si>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</si>
  <si>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Prijevoz</t>
  </si>
  <si>
    <t>UKUPNO (32 + 34)</t>
  </si>
  <si>
    <t>Ostali materijal za proiz.energije            (lož ulje,..)</t>
  </si>
  <si>
    <t>UKUPNO ENERGIJA:</t>
  </si>
  <si>
    <t>Zdravstvene usluge</t>
  </si>
  <si>
    <t>Ukupno (42+45)</t>
  </si>
  <si>
    <t>UKUPNO</t>
  </si>
  <si>
    <t>Rashodi za nabavu proiz. dugotr.imovine</t>
  </si>
  <si>
    <t>Brojčana oznaka i naziv  kapit.projekta</t>
  </si>
  <si>
    <t>______________________</t>
  </si>
  <si>
    <t>8-2-1-2-3</t>
  </si>
  <si>
    <t>8-2-1-2-20</t>
  </si>
  <si>
    <t>8-2-1-1-7</t>
  </si>
  <si>
    <t>8-2-1-1-4</t>
  </si>
  <si>
    <t>8-2-1-1-3</t>
  </si>
  <si>
    <t>8-2-1-1-2</t>
  </si>
  <si>
    <t>8-2-1-1-1</t>
  </si>
  <si>
    <t>8-2-1-2-1</t>
  </si>
  <si>
    <t>8-2-1-2-10</t>
  </si>
  <si>
    <t>UKUCATI PROCJENE NA RAZINI SKUPINE (DRUGA RAZINA)</t>
  </si>
  <si>
    <t>Knjige, umj.djela i ostale izložb.vijednosti</t>
  </si>
  <si>
    <t xml:space="preserve">Kapitalna ulaganja u objekte i opremu </t>
  </si>
  <si>
    <t>IZVANNASTAVNE I IZVANŠKOLSKE AKTIVNOSTI (uplate Županije za OŠ)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</si>
  <si>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</si>
  <si>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</si>
  <si>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</si>
  <si>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</si>
  <si>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</si>
  <si>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</si>
  <si>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</si>
  <si>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</si>
  <si>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</si>
  <si>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</si>
  <si>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</si>
  <si>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</si>
  <si>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</si>
  <si>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</si>
  <si>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</si>
  <si>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</si>
  <si>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2016.</t>
  </si>
  <si>
    <t>Ukupno prihodi i primici za 2016.</t>
  </si>
  <si>
    <t>Plan 2015.</t>
  </si>
  <si>
    <t>Procjena 2017.</t>
  </si>
  <si>
    <t>Procjena 2017</t>
  </si>
  <si>
    <t>PRODUŽENI BORAVAK I CJELODNEVNA NASTAVA</t>
  </si>
  <si>
    <t>OSOBNI POMOĆNICI I POMOĆNICI U NASTAVI</t>
  </si>
  <si>
    <t>Procjena 2018</t>
  </si>
  <si>
    <t>Plan 2016.</t>
  </si>
  <si>
    <t>Procjena 2018.</t>
  </si>
  <si>
    <t>PRIJEDLOG FINANCIJSKOG PLANA PRORAČUNSKOG KORISNIKA  ZA 2016. TE PROCJENA ZA 2017. I 2018.GODINU</t>
  </si>
  <si>
    <t>Ukupno prihodi i primici za 2017.</t>
  </si>
  <si>
    <t>Ukupno prihodi i primici za 2018.</t>
  </si>
  <si>
    <t>2018.</t>
  </si>
  <si>
    <t>2017.</t>
  </si>
  <si>
    <t>Prijedlog plana 
za 2016.</t>
  </si>
  <si>
    <t>Projekcija plana
za 2017.</t>
  </si>
  <si>
    <t>Projekcija plana 
za 2018.</t>
  </si>
  <si>
    <r>
      <t>IZVANNASTAVNE I IZVANŠKOLSKE AKTIVNOSTI (</t>
    </r>
    <r>
      <rPr>
        <b/>
        <sz val="11"/>
        <color indexed="10"/>
        <rFont val="Times New Roman"/>
        <family val="1"/>
      </rPr>
      <t>KLUB MLADIH TEHNIČARA)</t>
    </r>
  </si>
  <si>
    <t>NABAVKA ŠKOLSKE LEKTIRE/150 kn po razrednom odjelu</t>
  </si>
  <si>
    <r>
      <t xml:space="preserve">Aktivnost:  </t>
    </r>
    <r>
      <rPr>
        <b/>
        <sz val="10"/>
        <color indexed="10"/>
        <rFont val="Times New Roman"/>
        <family val="1"/>
      </rPr>
      <t>RASHODI ZA ZAPOSLENE IZ DRŽAVNOG PRORAČUNA</t>
    </r>
  </si>
  <si>
    <t>Prihodi za posebne namjene/uplate roditelja…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</si>
  <si>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2016. I                                                                                                                                                PROJEKCIJA PLANA ZA  2017. I 2018. GODINU</t>
    </r>
  </si>
  <si>
    <t>višak prihoda iz preth.god.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</si>
</sst>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9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i/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sz val="9"/>
      <name val="Arial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i/>
      <sz val="10"/>
      <name val="Times New Roman"/>
      <family val="1"/>
    </font>
    <font>
      <b/>
      <sz val="7"/>
      <name val="Arial"/>
      <family val="2"/>
    </font>
    <font>
      <b/>
      <sz val="8"/>
      <color indexed="10"/>
      <name val="Times New Roman"/>
      <family val="1"/>
    </font>
    <font>
      <b/>
      <i/>
      <sz val="7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0" fillId="20" borderId="1" applyNumberFormat="0" applyFont="0" applyAlignment="0" applyProtection="0"/>
    <xf numFmtId="0" fontId="75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6" fillId="28" borderId="2" applyNumberFormat="0" applyAlignment="0" applyProtection="0"/>
    <xf numFmtId="0" fontId="77" fillId="28" borderId="3" applyNumberFormat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85" fillId="31" borderId="8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4" fontId="17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Border="1" applyAlignment="1" applyProtection="1">
      <alignment vertical="center" wrapText="1"/>
      <protection locked="0"/>
    </xf>
    <xf numFmtId="4" fontId="25" fillId="0" borderId="0" xfId="0" applyNumberFormat="1" applyFont="1" applyBorder="1" applyAlignment="1" applyProtection="1">
      <alignment horizontal="left" wrapText="1"/>
      <protection locked="0"/>
    </xf>
    <xf numFmtId="4" fontId="25" fillId="0" borderId="0" xfId="0" applyNumberFormat="1" applyFont="1" applyBorder="1" applyAlignment="1" applyProtection="1">
      <alignment wrapText="1"/>
      <protection locked="0"/>
    </xf>
    <xf numFmtId="4" fontId="32" fillId="0" borderId="0" xfId="0" applyNumberFormat="1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/>
      <protection locked="0"/>
    </xf>
    <xf numFmtId="4" fontId="26" fillId="0" borderId="0" xfId="0" applyNumberFormat="1" applyFont="1" applyBorder="1" applyAlignment="1" applyProtection="1">
      <alignment horizontal="left" wrapText="1"/>
      <protection locked="0"/>
    </xf>
    <xf numFmtId="3" fontId="29" fillId="0" borderId="10" xfId="0" applyNumberFormat="1" applyFont="1" applyBorder="1" applyAlignment="1" applyProtection="1">
      <alignment horizontal="left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3" fontId="26" fillId="0" borderId="11" xfId="0" applyNumberFormat="1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 applyBorder="1" applyAlignment="1" applyProtection="1">
      <alignment wrapText="1"/>
      <protection locked="0"/>
    </xf>
    <xf numFmtId="4" fontId="30" fillId="0" borderId="0" xfId="0" applyNumberFormat="1" applyFont="1" applyBorder="1" applyAlignment="1" applyProtection="1">
      <alignment wrapText="1"/>
      <protection locked="0"/>
    </xf>
    <xf numFmtId="0" fontId="30" fillId="0" borderId="0" xfId="0" applyFont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 horizontal="left"/>
      <protection locked="0"/>
    </xf>
    <xf numFmtId="3" fontId="26" fillId="0" borderId="10" xfId="0" applyNumberFormat="1" applyFont="1" applyBorder="1" applyAlignment="1" applyProtection="1">
      <alignment horizontal="right" wrapText="1"/>
      <protection locked="0"/>
    </xf>
    <xf numFmtId="3" fontId="26" fillId="0" borderId="10" xfId="61" applyNumberFormat="1" applyFont="1" applyBorder="1" applyAlignment="1" applyProtection="1">
      <alignment horizontal="right"/>
      <protection locked="0"/>
    </xf>
    <xf numFmtId="3" fontId="26" fillId="0" borderId="10" xfId="0" applyNumberFormat="1" applyFont="1" applyBorder="1" applyAlignment="1" applyProtection="1">
      <alignment horizontal="left" vertical="justify" wrapText="1"/>
      <protection locked="0"/>
    </xf>
    <xf numFmtId="3" fontId="26" fillId="0" borderId="10" xfId="0" applyNumberFormat="1" applyFont="1" applyBorder="1" applyAlignment="1" applyProtection="1" quotePrefix="1">
      <alignment horizontal="right" vertical="justify" wrapText="1"/>
      <protection locked="0"/>
    </xf>
    <xf numFmtId="0" fontId="26" fillId="0" borderId="10" xfId="0" applyNumberFormat="1" applyFont="1" applyBorder="1" applyAlignment="1" applyProtection="1">
      <alignment horizontal="left" vertical="justify" wrapText="1"/>
      <protection locked="0"/>
    </xf>
    <xf numFmtId="3" fontId="26" fillId="0" borderId="10" xfId="0" applyNumberFormat="1" applyFont="1" applyBorder="1" applyAlignment="1" applyProtection="1">
      <alignment/>
      <protection locked="0"/>
    </xf>
    <xf numFmtId="3" fontId="26" fillId="0" borderId="10" xfId="0" applyNumberFormat="1" applyFont="1" applyBorder="1" applyAlignment="1" applyProtection="1">
      <alignment horizontal="left"/>
      <protection locked="0"/>
    </xf>
    <xf numFmtId="179" fontId="26" fillId="0" borderId="10" xfId="61" applyFont="1" applyBorder="1" applyAlignment="1" applyProtection="1">
      <alignment horizontal="left" wrapText="1"/>
      <protection locked="0"/>
    </xf>
    <xf numFmtId="179" fontId="26" fillId="0" borderId="10" xfId="61" applyFont="1" applyBorder="1" applyAlignment="1" applyProtection="1">
      <alignment wrapText="1"/>
      <protection locked="0"/>
    </xf>
    <xf numFmtId="3" fontId="26" fillId="0" borderId="10" xfId="0" applyNumberFormat="1" applyFont="1" applyBorder="1" applyAlignment="1" applyProtection="1">
      <alignment wrapText="1"/>
      <protection locked="0"/>
    </xf>
    <xf numFmtId="179" fontId="26" fillId="0" borderId="10" xfId="6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wrapText="1"/>
      <protection locked="0"/>
    </xf>
    <xf numFmtId="4" fontId="8" fillId="0" borderId="0" xfId="0" applyNumberFormat="1" applyFont="1" applyBorder="1" applyAlignment="1" applyProtection="1">
      <alignment horizontal="center" wrapText="1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24" fillId="0" borderId="0" xfId="0" applyNumberFormat="1" applyFont="1" applyAlignment="1" applyProtection="1" quotePrefix="1">
      <alignment horizontal="left"/>
      <protection locked="0"/>
    </xf>
    <xf numFmtId="3" fontId="2" fillId="0" borderId="0" xfId="0" applyNumberFormat="1" applyFont="1" applyAlignment="1" applyProtection="1" quotePrefix="1">
      <alignment horizontal="left" wrapText="1"/>
      <protection locked="0"/>
    </xf>
    <xf numFmtId="3" fontId="1" fillId="0" borderId="0" xfId="0" applyNumberFormat="1" applyFont="1" applyAlignment="1" applyProtection="1">
      <alignment/>
      <protection locked="0"/>
    </xf>
    <xf numFmtId="4" fontId="8" fillId="0" borderId="12" xfId="0" applyNumberFormat="1" applyFont="1" applyBorder="1" applyAlignment="1" applyProtection="1">
      <alignment horizont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2" fillId="34" borderId="10" xfId="0" applyNumberFormat="1" applyFont="1" applyFill="1" applyBorder="1" applyAlignment="1" applyProtection="1">
      <alignment vertical="center" wrapText="1"/>
      <protection locked="0"/>
    </xf>
    <xf numFmtId="4" fontId="9" fillId="0" borderId="10" xfId="0" applyNumberFormat="1" applyFont="1" applyBorder="1" applyAlignment="1" applyProtection="1">
      <alignment vertical="center" wrapText="1"/>
      <protection locked="0"/>
    </xf>
    <xf numFmtId="4" fontId="9" fillId="0" borderId="13" xfId="0" applyNumberFormat="1" applyFont="1" applyBorder="1" applyAlignment="1" applyProtection="1">
      <alignment vertical="center" wrapText="1"/>
      <protection locked="0"/>
    </xf>
    <xf numFmtId="4" fontId="9" fillId="0" borderId="14" xfId="0" applyNumberFormat="1" applyFont="1" applyBorder="1" applyAlignment="1" applyProtection="1">
      <alignment vertical="center" wrapText="1"/>
      <protection locked="0"/>
    </xf>
    <xf numFmtId="1" fontId="11" fillId="35" borderId="10" xfId="0" applyNumberFormat="1" applyFont="1" applyFill="1" applyBorder="1" applyAlignment="1" applyProtection="1">
      <alignment vertical="center" wrapText="1"/>
      <protection locked="0"/>
    </xf>
    <xf numFmtId="4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Alignment="1" applyProtection="1">
      <alignment vertical="center" wrapText="1"/>
      <protection locked="0"/>
    </xf>
    <xf numFmtId="4" fontId="16" fillId="0" borderId="0" xfId="0" applyNumberFormat="1" applyFont="1" applyAlignment="1" applyProtection="1">
      <alignment vertical="center" wrapText="1"/>
      <protection locked="0"/>
    </xf>
    <xf numFmtId="1" fontId="13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35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0" applyNumberFormat="1" applyFont="1" applyAlignment="1" applyProtection="1">
      <alignment horizontal="center" vertical="center" wrapText="1"/>
      <protection locked="0"/>
    </xf>
    <xf numFmtId="1" fontId="18" fillId="0" borderId="0" xfId="0" applyNumberFormat="1" applyFont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4" fontId="17" fillId="34" borderId="0" xfId="0" applyNumberFormat="1" applyFont="1" applyFill="1" applyAlignment="1" applyProtection="1">
      <alignment wrapText="1"/>
      <protection locked="0"/>
    </xf>
    <xf numFmtId="4" fontId="18" fillId="34" borderId="0" xfId="0" applyNumberFormat="1" applyFont="1" applyFill="1" applyAlignment="1" applyProtection="1">
      <alignment wrapText="1"/>
      <protection locked="0"/>
    </xf>
    <xf numFmtId="0" fontId="0" fillId="34" borderId="0" xfId="0" applyFill="1" applyAlignment="1" applyProtection="1">
      <alignment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4" fontId="12" fillId="34" borderId="10" xfId="0" applyNumberFormat="1" applyFont="1" applyFill="1" applyBorder="1" applyAlignment="1" applyProtection="1">
      <alignment wrapText="1"/>
      <protection locked="0"/>
    </xf>
    <xf numFmtId="4" fontId="12" fillId="34" borderId="0" xfId="0" applyNumberFormat="1" applyFont="1" applyFill="1" applyAlignment="1" applyProtection="1">
      <alignment wrapText="1"/>
      <protection locked="0"/>
    </xf>
    <xf numFmtId="4" fontId="20" fillId="34" borderId="0" xfId="0" applyNumberFormat="1" applyFont="1" applyFill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20" fillId="34" borderId="10" xfId="0" applyNumberFormat="1" applyFont="1" applyFill="1" applyBorder="1" applyAlignment="1" applyProtection="1">
      <alignment wrapText="1"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0" fontId="3" fillId="35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25" fillId="0" borderId="0" xfId="0" applyNumberFormat="1" applyFont="1" applyFill="1" applyBorder="1" applyAlignment="1" applyProtection="1" quotePrefix="1">
      <alignment horizontal="left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" fontId="12" fillId="34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 quotePrefix="1">
      <alignment horizontal="left"/>
      <protection locked="0"/>
    </xf>
    <xf numFmtId="3" fontId="2" fillId="0" borderId="0" xfId="0" applyNumberFormat="1" applyFont="1" applyBorder="1" applyAlignment="1" applyProtection="1" quotePrefix="1">
      <alignment horizontal="left" wrapText="1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 quotePrefix="1">
      <alignment horizontal="left"/>
      <protection locked="0"/>
    </xf>
    <xf numFmtId="4" fontId="8" fillId="0" borderId="0" xfId="0" applyNumberFormat="1" applyFont="1" applyBorder="1" applyAlignment="1" applyProtection="1">
      <alignment wrapText="1"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4" fontId="20" fillId="34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" fontId="13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17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34" fillId="36" borderId="10" xfId="0" applyNumberFormat="1" applyFont="1" applyFill="1" applyBorder="1" applyAlignment="1" applyProtection="1">
      <alignment wrapText="1"/>
      <protection locked="0"/>
    </xf>
    <xf numFmtId="4" fontId="34" fillId="36" borderId="10" xfId="0" applyNumberFormat="1" applyFont="1" applyFill="1" applyBorder="1" applyAlignment="1" applyProtection="1">
      <alignment wrapText="1"/>
      <protection locked="0"/>
    </xf>
    <xf numFmtId="4" fontId="34" fillId="0" borderId="0" xfId="0" applyNumberFormat="1" applyFont="1" applyAlignment="1" applyProtection="1">
      <alignment wrapText="1"/>
      <protection locked="0"/>
    </xf>
    <xf numFmtId="4" fontId="35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20" fillId="33" borderId="0" xfId="0" applyNumberFormat="1" applyFont="1" applyFill="1" applyAlignment="1" applyProtection="1">
      <alignment wrapText="1"/>
      <protection locked="0"/>
    </xf>
    <xf numFmtId="4" fontId="20" fillId="33" borderId="10" xfId="0" applyNumberFormat="1" applyFont="1" applyFill="1" applyBorder="1" applyAlignment="1" applyProtection="1">
      <alignment wrapText="1"/>
      <protection locked="0"/>
    </xf>
    <xf numFmtId="4" fontId="12" fillId="0" borderId="0" xfId="0" applyNumberFormat="1" applyFont="1" applyAlignment="1" applyProtection="1">
      <alignment wrapText="1"/>
      <protection locked="0"/>
    </xf>
    <xf numFmtId="4" fontId="20" fillId="0" borderId="0" xfId="0" applyNumberFormat="1" applyFont="1" applyAlignment="1" applyProtection="1">
      <alignment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4" fontId="17" fillId="34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wrapText="1"/>
      <protection locked="0"/>
    </xf>
    <xf numFmtId="1" fontId="21" fillId="34" borderId="10" xfId="0" applyNumberFormat="1" applyFont="1" applyFill="1" applyBorder="1" applyAlignment="1" applyProtection="1">
      <alignment wrapText="1"/>
      <protection locked="0"/>
    </xf>
    <xf numFmtId="4" fontId="22" fillId="34" borderId="10" xfId="0" applyNumberFormat="1" applyFont="1" applyFill="1" applyBorder="1" applyAlignment="1" applyProtection="1">
      <alignment wrapText="1"/>
      <protection locked="0"/>
    </xf>
    <xf numFmtId="4" fontId="23" fillId="34" borderId="0" xfId="0" applyNumberFormat="1" applyFont="1" applyFill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7" fillId="34" borderId="0" xfId="0" applyNumberFormat="1" applyFont="1" applyFill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0" fillId="34" borderId="0" xfId="0" applyNumberFormat="1" applyFont="1" applyFill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4" borderId="10" xfId="0" applyNumberFormat="1" applyFont="1" applyFill="1" applyBorder="1" applyAlignment="1" applyProtection="1">
      <alignment wrapText="1"/>
      <protection locked="0"/>
    </xf>
    <xf numFmtId="1" fontId="36" fillId="35" borderId="10" xfId="0" applyNumberFormat="1" applyFont="1" applyFill="1" applyBorder="1" applyAlignment="1" applyProtection="1">
      <alignment vertical="center" wrapText="1"/>
      <protection locked="0"/>
    </xf>
    <xf numFmtId="0" fontId="3" fillId="35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34" borderId="0" xfId="0" applyNumberFormat="1" applyFont="1" applyFill="1" applyAlignment="1" applyProtection="1">
      <alignment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3" fontId="25" fillId="0" borderId="17" xfId="0" applyNumberFormat="1" applyFont="1" applyBorder="1" applyAlignment="1" applyProtection="1" quotePrefix="1">
      <alignment horizontal="left"/>
      <protection locked="0"/>
    </xf>
    <xf numFmtId="4" fontId="17" fillId="34" borderId="0" xfId="0" applyNumberFormat="1" applyFont="1" applyFill="1" applyBorder="1" applyAlignment="1" applyProtection="1">
      <alignment wrapText="1"/>
      <protection locked="0"/>
    </xf>
    <xf numFmtId="4" fontId="17" fillId="34" borderId="0" xfId="0" applyNumberFormat="1" applyFont="1" applyFill="1" applyBorder="1" applyAlignment="1" applyProtection="1">
      <alignment wrapText="1"/>
      <protection locked="0"/>
    </xf>
    <xf numFmtId="1" fontId="17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8" xfId="0" applyNumberFormat="1" applyFont="1" applyFill="1" applyBorder="1" applyAlignment="1" applyProtection="1">
      <alignment horizontal="left" vertical="center" wrapText="1"/>
      <protection locked="0"/>
    </xf>
    <xf numFmtId="1" fontId="17" fillId="34" borderId="18" xfId="0" applyNumberFormat="1" applyFont="1" applyFill="1" applyBorder="1" applyAlignment="1" applyProtection="1">
      <alignment horizontal="left" vertical="center" wrapText="1"/>
      <protection locked="0"/>
    </xf>
    <xf numFmtId="4" fontId="39" fillId="34" borderId="10" xfId="0" applyNumberFormat="1" applyFont="1" applyFill="1" applyBorder="1" applyAlignment="1" applyProtection="1">
      <alignment wrapText="1"/>
      <protection locked="0"/>
    </xf>
    <xf numFmtId="1" fontId="12" fillId="34" borderId="10" xfId="0" applyNumberFormat="1" applyFont="1" applyFill="1" applyBorder="1" applyAlignment="1" applyProtection="1">
      <alignment horizontal="left" wrapText="1"/>
      <protection locked="0"/>
    </xf>
    <xf numFmtId="4" fontId="12" fillId="34" borderId="10" xfId="0" applyNumberFormat="1" applyFont="1" applyFill="1" applyBorder="1" applyAlignment="1" applyProtection="1">
      <alignment wrapText="1"/>
      <protection locked="0"/>
    </xf>
    <xf numFmtId="1" fontId="13" fillId="34" borderId="10" xfId="0" applyNumberFormat="1" applyFont="1" applyFill="1" applyBorder="1" applyAlignment="1" applyProtection="1">
      <alignment horizontal="left" wrapText="1"/>
      <protection locked="0"/>
    </xf>
    <xf numFmtId="1" fontId="15" fillId="34" borderId="10" xfId="0" applyNumberFormat="1" applyFont="1" applyFill="1" applyBorder="1" applyAlignment="1" applyProtection="1">
      <alignment horizontal="right" wrapText="1"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1" fontId="15" fillId="34" borderId="19" xfId="0" applyNumberFormat="1" applyFont="1" applyFill="1" applyBorder="1" applyAlignment="1" applyProtection="1">
      <alignment horizontal="right" wrapText="1"/>
      <protection locked="0"/>
    </xf>
    <xf numFmtId="4" fontId="9" fillId="34" borderId="19" xfId="0" applyNumberFormat="1" applyFont="1" applyFill="1" applyBorder="1" applyAlignment="1" applyProtection="1">
      <alignment wrapText="1"/>
      <protection locked="0"/>
    </xf>
    <xf numFmtId="4" fontId="12" fillId="34" borderId="19" xfId="0" applyNumberFormat="1" applyFont="1" applyFill="1" applyBorder="1" applyAlignment="1" applyProtection="1">
      <alignment wrapText="1"/>
      <protection locked="0"/>
    </xf>
    <xf numFmtId="4" fontId="17" fillId="34" borderId="19" xfId="0" applyNumberFormat="1" applyFont="1" applyFill="1" applyBorder="1" applyAlignment="1" applyProtection="1">
      <alignment wrapText="1"/>
      <protection locked="0"/>
    </xf>
    <xf numFmtId="1" fontId="15" fillId="35" borderId="10" xfId="0" applyNumberFormat="1" applyFont="1" applyFill="1" applyBorder="1" applyAlignment="1" applyProtection="1">
      <alignment horizontal="left" wrapText="1"/>
      <protection locked="0"/>
    </xf>
    <xf numFmtId="4" fontId="7" fillId="34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1" fontId="1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1" fontId="1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/>
      <protection locked="0"/>
    </xf>
    <xf numFmtId="3" fontId="26" fillId="34" borderId="10" xfId="0" applyNumberFormat="1" applyFont="1" applyFill="1" applyBorder="1" applyAlignment="1" applyProtection="1" quotePrefix="1">
      <alignment horizontal="left"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4" fontId="0" fillId="34" borderId="10" xfId="0" applyNumberFormat="1" applyFill="1" applyBorder="1" applyAlignment="1" applyProtection="1">
      <alignment/>
      <protection locked="0"/>
    </xf>
    <xf numFmtId="4" fontId="17" fillId="34" borderId="0" xfId="0" applyNumberFormat="1" applyFont="1" applyFill="1" applyBorder="1" applyAlignment="1" applyProtection="1">
      <alignment horizontal="center" wrapText="1"/>
      <protection locked="0"/>
    </xf>
    <xf numFmtId="4" fontId="17" fillId="34" borderId="10" xfId="0" applyNumberFormat="1" applyFont="1" applyFill="1" applyBorder="1" applyAlignment="1" applyProtection="1">
      <alignment horizontal="center" wrapText="1"/>
      <protection locked="0"/>
    </xf>
    <xf numFmtId="4" fontId="14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7" fillId="36" borderId="10" xfId="0" applyNumberFormat="1" applyFont="1" applyFill="1" applyBorder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0" fontId="0" fillId="35" borderId="10" xfId="0" applyFill="1" applyBorder="1" applyAlignment="1" applyProtection="1">
      <alignment/>
      <protection locked="0"/>
    </xf>
    <xf numFmtId="4" fontId="19" fillId="34" borderId="0" xfId="0" applyNumberFormat="1" applyFont="1" applyFill="1" applyAlignment="1" applyProtection="1">
      <alignment wrapText="1"/>
      <protection locked="0"/>
    </xf>
    <xf numFmtId="4" fontId="19" fillId="0" borderId="0" xfId="0" applyNumberFormat="1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wrapText="1"/>
      <protection locked="0"/>
    </xf>
    <xf numFmtId="4" fontId="18" fillId="0" borderId="0" xfId="0" applyNumberFormat="1" applyFont="1" applyAlignment="1" applyProtection="1">
      <alignment wrapText="1"/>
      <protection locked="0"/>
    </xf>
    <xf numFmtId="1" fontId="13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17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wrapText="1"/>
      <protection locked="0"/>
    </xf>
    <xf numFmtId="4" fontId="7" fillId="34" borderId="10" xfId="0" applyNumberFormat="1" applyFont="1" applyFill="1" applyBorder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1" fontId="16" fillId="34" borderId="19" xfId="0" applyNumberFormat="1" applyFont="1" applyFill="1" applyBorder="1" applyAlignment="1" applyProtection="1">
      <alignment wrapText="1"/>
      <protection locked="0"/>
    </xf>
    <xf numFmtId="4" fontId="7" fillId="34" borderId="19" xfId="0" applyNumberFormat="1" applyFont="1" applyFill="1" applyBorder="1" applyAlignment="1" applyProtection="1">
      <alignment wrapText="1"/>
      <protection locked="0"/>
    </xf>
    <xf numFmtId="4" fontId="19" fillId="34" borderId="19" xfId="0" applyNumberFormat="1" applyFont="1" applyFill="1" applyBorder="1" applyAlignment="1" applyProtection="1">
      <alignment wrapText="1"/>
      <protection locked="0"/>
    </xf>
    <xf numFmtId="0" fontId="4" fillId="35" borderId="10" xfId="0" applyFont="1" applyFill="1" applyBorder="1" applyAlignment="1" applyProtection="1">
      <alignment/>
      <protection locked="0"/>
    </xf>
    <xf numFmtId="1" fontId="17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0" xfId="0" applyNumberFormat="1" applyFont="1" applyBorder="1" applyAlignment="1" applyProtection="1">
      <alignment wrapText="1"/>
      <protection locked="0"/>
    </xf>
    <xf numFmtId="4" fontId="19" fillId="0" borderId="10" xfId="0" applyNumberFormat="1" applyFont="1" applyBorder="1" applyAlignment="1" applyProtection="1">
      <alignment wrapText="1"/>
      <protection locked="0"/>
    </xf>
    <xf numFmtId="1" fontId="16" fillId="0" borderId="10" xfId="0" applyNumberFormat="1" applyFont="1" applyBorder="1" applyAlignment="1" applyProtection="1">
      <alignment wrapText="1"/>
      <protection locked="0"/>
    </xf>
    <xf numFmtId="4" fontId="19" fillId="0" borderId="10" xfId="0" applyNumberFormat="1" applyFont="1" applyBorder="1" applyAlignment="1" applyProtection="1">
      <alignment wrapText="1"/>
      <protection locked="0"/>
    </xf>
    <xf numFmtId="1" fontId="16" fillId="0" borderId="19" xfId="0" applyNumberFormat="1" applyFont="1" applyBorder="1" applyAlignment="1" applyProtection="1">
      <alignment wrapText="1"/>
      <protection locked="0"/>
    </xf>
    <xf numFmtId="4" fontId="7" fillId="0" borderId="19" xfId="0" applyNumberFormat="1" applyFont="1" applyBorder="1" applyAlignment="1" applyProtection="1">
      <alignment wrapText="1"/>
      <protection locked="0"/>
    </xf>
    <xf numFmtId="4" fontId="19" fillId="0" borderId="19" xfId="0" applyNumberFormat="1" applyFont="1" applyBorder="1" applyAlignment="1" applyProtection="1">
      <alignment wrapText="1"/>
      <protection locked="0"/>
    </xf>
    <xf numFmtId="1" fontId="16" fillId="35" borderId="10" xfId="0" applyNumberFormat="1" applyFont="1" applyFill="1" applyBorder="1" applyAlignment="1" applyProtection="1">
      <alignment wrapText="1"/>
      <protection locked="0"/>
    </xf>
    <xf numFmtId="1" fontId="16" fillId="0" borderId="0" xfId="0" applyNumberFormat="1" applyFont="1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wrapText="1"/>
      <protection locked="0"/>
    </xf>
    <xf numFmtId="4" fontId="19" fillId="0" borderId="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" fontId="30" fillId="35" borderId="10" xfId="0" applyNumberFormat="1" applyFont="1" applyFill="1" applyBorder="1" applyAlignment="1" applyProtection="1">
      <alignment wrapText="1"/>
      <protection locked="0"/>
    </xf>
    <xf numFmtId="0" fontId="32" fillId="35" borderId="10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1" fontId="16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17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34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37" fillId="35" borderId="10" xfId="0" applyNumberFormat="1" applyFont="1" applyFill="1" applyBorder="1" applyAlignment="1" applyProtection="1">
      <alignment vertical="center" wrapText="1"/>
      <protection/>
    </xf>
    <xf numFmtId="4" fontId="17" fillId="34" borderId="10" xfId="0" applyNumberFormat="1" applyFont="1" applyFill="1" applyBorder="1" applyAlignment="1" applyProtection="1">
      <alignment horizontal="right" vertical="center" wrapText="1"/>
      <protection/>
    </xf>
    <xf numFmtId="4" fontId="39" fillId="34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horizontal="center" vertical="center" wrapText="1"/>
      <protection/>
    </xf>
    <xf numFmtId="4" fontId="12" fillId="34" borderId="10" xfId="0" applyNumberFormat="1" applyFont="1" applyFill="1" applyBorder="1" applyAlignment="1" applyProtection="1">
      <alignment horizontal="center" wrapText="1"/>
      <protection/>
    </xf>
    <xf numFmtId="4" fontId="17" fillId="36" borderId="10" xfId="0" applyNumberFormat="1" applyFont="1" applyFill="1" applyBorder="1" applyAlignment="1" applyProtection="1">
      <alignment wrapText="1"/>
      <protection/>
    </xf>
    <xf numFmtId="4" fontId="19" fillId="35" borderId="10" xfId="0" applyNumberFormat="1" applyFont="1" applyFill="1" applyBorder="1" applyAlignment="1" applyProtection="1">
      <alignment wrapText="1"/>
      <protection/>
    </xf>
    <xf numFmtId="4" fontId="17" fillId="33" borderId="10" xfId="0" applyNumberFormat="1" applyFont="1" applyFill="1" applyBorder="1" applyAlignment="1" applyProtection="1">
      <alignment wrapText="1"/>
      <protection/>
    </xf>
    <xf numFmtId="4" fontId="7" fillId="34" borderId="10" xfId="0" applyNumberFormat="1" applyFont="1" applyFill="1" applyBorder="1" applyAlignment="1" applyProtection="1">
      <alignment wrapText="1"/>
      <protection/>
    </xf>
    <xf numFmtId="4" fontId="7" fillId="34" borderId="19" xfId="0" applyNumberFormat="1" applyFont="1" applyFill="1" applyBorder="1" applyAlignment="1" applyProtection="1">
      <alignment wrapText="1"/>
      <protection/>
    </xf>
    <xf numFmtId="4" fontId="19" fillId="35" borderId="1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Border="1" applyAlignment="1" applyProtection="1">
      <alignment wrapText="1"/>
      <protection/>
    </xf>
    <xf numFmtId="4" fontId="7" fillId="35" borderId="10" xfId="0" applyNumberFormat="1" applyFont="1" applyFill="1" applyBorder="1" applyAlignment="1" applyProtection="1">
      <alignment wrapText="1"/>
      <protection/>
    </xf>
    <xf numFmtId="4" fontId="30" fillId="0" borderId="10" xfId="0" applyNumberFormat="1" applyFont="1" applyBorder="1" applyAlignment="1" applyProtection="1">
      <alignment/>
      <protection/>
    </xf>
    <xf numFmtId="4" fontId="30" fillId="35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/>
      <protection/>
    </xf>
    <xf numFmtId="4" fontId="0" fillId="35" borderId="10" xfId="0" applyNumberFormat="1" applyFill="1" applyBorder="1" applyAlignment="1" applyProtection="1">
      <alignment/>
      <protection/>
    </xf>
    <xf numFmtId="4" fontId="7" fillId="33" borderId="10" xfId="0" applyNumberFormat="1" applyFont="1" applyFill="1" applyBorder="1" applyAlignment="1" applyProtection="1">
      <alignment wrapText="1"/>
      <protection/>
    </xf>
    <xf numFmtId="4" fontId="7" fillId="33" borderId="19" xfId="0" applyNumberFormat="1" applyFont="1" applyFill="1" applyBorder="1" applyAlignment="1" applyProtection="1">
      <alignment wrapText="1"/>
      <protection/>
    </xf>
    <xf numFmtId="3" fontId="2" fillId="34" borderId="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/>
      <protection locked="0"/>
    </xf>
    <xf numFmtId="4" fontId="9" fillId="34" borderId="10" xfId="0" applyNumberFormat="1" applyFont="1" applyFill="1" applyBorder="1" applyAlignment="1" applyProtection="1">
      <alignment wrapText="1"/>
      <protection locked="0"/>
    </xf>
    <xf numFmtId="4" fontId="13" fillId="36" borderId="10" xfId="0" applyNumberFormat="1" applyFont="1" applyFill="1" applyBorder="1" applyAlignment="1" applyProtection="1">
      <alignment wrapText="1"/>
      <protection/>
    </xf>
    <xf numFmtId="4" fontId="15" fillId="0" borderId="0" xfId="0" applyNumberFormat="1" applyFont="1" applyBorder="1" applyAlignment="1" applyProtection="1">
      <alignment vertical="center"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4" fontId="15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 horizontal="center" wrapText="1"/>
      <protection locked="0"/>
    </xf>
    <xf numFmtId="4" fontId="13" fillId="33" borderId="10" xfId="0" applyNumberFormat="1" applyFont="1" applyFill="1" applyBorder="1" applyAlignment="1" applyProtection="1">
      <alignment wrapText="1"/>
      <protection/>
    </xf>
    <xf numFmtId="4" fontId="11" fillId="34" borderId="10" xfId="0" applyNumberFormat="1" applyFont="1" applyFill="1" applyBorder="1" applyAlignment="1" applyProtection="1">
      <alignment wrapText="1"/>
      <protection locked="0"/>
    </xf>
    <xf numFmtId="4" fontId="11" fillId="33" borderId="10" xfId="0" applyNumberFormat="1" applyFont="1" applyFill="1" applyBorder="1" applyAlignment="1" applyProtection="1">
      <alignment wrapText="1"/>
      <protection/>
    </xf>
    <xf numFmtId="4" fontId="11" fillId="35" borderId="10" xfId="0" applyNumberFormat="1" applyFont="1" applyFill="1" applyBorder="1" applyAlignment="1" applyProtection="1">
      <alignment wrapText="1"/>
      <protection/>
    </xf>
    <xf numFmtId="4" fontId="15" fillId="0" borderId="10" xfId="0" applyNumberFormat="1" applyFont="1" applyBorder="1" applyAlignment="1" applyProtection="1">
      <alignment wrapText="1"/>
      <protection locked="0"/>
    </xf>
    <xf numFmtId="4" fontId="21" fillId="34" borderId="10" xfId="0" applyNumberFormat="1" applyFont="1" applyFill="1" applyBorder="1" applyAlignment="1" applyProtection="1">
      <alignment wrapText="1"/>
      <protection locked="0"/>
    </xf>
    <xf numFmtId="4" fontId="11" fillId="33" borderId="10" xfId="0" applyNumberFormat="1" applyFont="1" applyFill="1" applyBorder="1" applyAlignment="1" applyProtection="1">
      <alignment wrapText="1"/>
      <protection/>
    </xf>
    <xf numFmtId="4" fontId="11" fillId="33" borderId="10" xfId="0" applyNumberFormat="1" applyFont="1" applyFill="1" applyBorder="1" applyAlignment="1" applyProtection="1">
      <alignment wrapText="1"/>
      <protection locked="0"/>
    </xf>
    <xf numFmtId="4" fontId="11" fillId="35" borderId="10" xfId="0" applyNumberFormat="1" applyFont="1" applyFill="1" applyBorder="1" applyAlignment="1" applyProtection="1">
      <alignment vertical="center" wrapText="1"/>
      <protection/>
    </xf>
    <xf numFmtId="4" fontId="13" fillId="34" borderId="0" xfId="0" applyNumberFormat="1" applyFont="1" applyFill="1" applyBorder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 applyProtection="1">
      <alignment wrapText="1"/>
      <protection/>
    </xf>
    <xf numFmtId="4" fontId="11" fillId="34" borderId="19" xfId="0" applyNumberFormat="1" applyFont="1" applyFill="1" applyBorder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/>
    </xf>
    <xf numFmtId="4" fontId="40" fillId="35" borderId="1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Alignment="1" applyProtection="1">
      <alignment wrapText="1"/>
      <protection locked="0"/>
    </xf>
    <xf numFmtId="4" fontId="42" fillId="0" borderId="0" xfId="0" applyNumberFormat="1" applyFont="1" applyAlignment="1" applyProtection="1">
      <alignment wrapText="1"/>
      <protection locked="0"/>
    </xf>
    <xf numFmtId="4" fontId="16" fillId="34" borderId="10" xfId="0" applyNumberFormat="1" applyFont="1" applyFill="1" applyBorder="1" applyAlignment="1" applyProtection="1">
      <alignment wrapText="1"/>
      <protection/>
    </xf>
    <xf numFmtId="4" fontId="16" fillId="34" borderId="19" xfId="0" applyNumberFormat="1" applyFont="1" applyFill="1" applyBorder="1" applyAlignment="1" applyProtection="1">
      <alignment wrapText="1"/>
      <protection locked="0"/>
    </xf>
    <xf numFmtId="4" fontId="40" fillId="35" borderId="10" xfId="0" applyNumberFormat="1" applyFont="1" applyFill="1" applyBorder="1" applyAlignment="1" applyProtection="1">
      <alignment wrapText="1"/>
      <protection/>
    </xf>
    <xf numFmtId="4" fontId="16" fillId="0" borderId="10" xfId="0" applyNumberFormat="1" applyFont="1" applyBorder="1" applyAlignment="1" applyProtection="1">
      <alignment wrapText="1"/>
      <protection/>
    </xf>
    <xf numFmtId="4" fontId="16" fillId="0" borderId="10" xfId="0" applyNumberFormat="1" applyFont="1" applyBorder="1" applyAlignment="1" applyProtection="1">
      <alignment wrapText="1"/>
      <protection locked="0"/>
    </xf>
    <xf numFmtId="4" fontId="16" fillId="0" borderId="19" xfId="0" applyNumberFormat="1" applyFont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/>
    </xf>
    <xf numFmtId="4" fontId="16" fillId="0" borderId="0" xfId="0" applyNumberFormat="1" applyFont="1" applyBorder="1" applyAlignment="1" applyProtection="1">
      <alignment wrapText="1"/>
      <protection locked="0"/>
    </xf>
    <xf numFmtId="4" fontId="16" fillId="0" borderId="10" xfId="0" applyNumberFormat="1" applyFont="1" applyBorder="1" applyAlignment="1" applyProtection="1">
      <alignment/>
      <protection locked="0"/>
    </xf>
    <xf numFmtId="4" fontId="16" fillId="35" borderId="10" xfId="0" applyNumberFormat="1" applyFont="1" applyFill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/>
      <protection/>
    </xf>
    <xf numFmtId="4" fontId="16" fillId="35" borderId="1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left" wrapText="1"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0" fontId="47" fillId="0" borderId="13" xfId="0" applyFont="1" applyBorder="1" applyAlignment="1" quotePrefix="1">
      <alignment horizontal="left" wrapText="1"/>
    </xf>
    <xf numFmtId="0" fontId="47" fillId="0" borderId="14" xfId="0" applyFont="1" applyBorder="1" applyAlignment="1" quotePrefix="1">
      <alignment horizontal="left" wrapText="1"/>
    </xf>
    <xf numFmtId="0" fontId="47" fillId="0" borderId="14" xfId="0" applyFont="1" applyBorder="1" applyAlignment="1" quotePrefix="1">
      <alignment horizontal="center" wrapText="1"/>
    </xf>
    <xf numFmtId="0" fontId="47" fillId="0" borderId="14" xfId="0" applyNumberFormat="1" applyFont="1" applyFill="1" applyBorder="1" applyAlignment="1" applyProtection="1" quotePrefix="1">
      <alignment horizontal="left"/>
      <protection/>
    </xf>
    <xf numFmtId="0" fontId="48" fillId="0" borderId="10" xfId="0" applyNumberFormat="1" applyFont="1" applyFill="1" applyBorder="1" applyAlignment="1" applyProtection="1">
      <alignment horizont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47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3" fontId="47" fillId="0" borderId="10" xfId="0" applyNumberFormat="1" applyFont="1" applyFill="1" applyBorder="1" applyAlignment="1" applyProtection="1">
      <alignment horizontal="right" wrapText="1"/>
      <protection/>
    </xf>
    <xf numFmtId="0" fontId="49" fillId="0" borderId="14" xfId="0" applyNumberFormat="1" applyFont="1" applyFill="1" applyBorder="1" applyAlignment="1" applyProtection="1">
      <alignment wrapText="1"/>
      <protection/>
    </xf>
    <xf numFmtId="3" fontId="47" fillId="0" borderId="13" xfId="0" applyNumberFormat="1" applyFont="1" applyBorder="1" applyAlignment="1">
      <alignment horizontal="right"/>
    </xf>
    <xf numFmtId="0" fontId="47" fillId="0" borderId="14" xfId="0" applyFont="1" applyBorder="1" applyAlignment="1" quotePrefix="1">
      <alignment horizontal="left"/>
    </xf>
    <xf numFmtId="0" fontId="47" fillId="0" borderId="14" xfId="0" applyNumberFormat="1" applyFont="1" applyFill="1" applyBorder="1" applyAlignment="1" applyProtection="1">
      <alignment wrapText="1"/>
      <protection/>
    </xf>
    <xf numFmtId="0" fontId="49" fillId="0" borderId="14" xfId="0" applyNumberFormat="1" applyFont="1" applyFill="1" applyBorder="1" applyAlignment="1" applyProtection="1">
      <alignment horizontal="center" wrapText="1"/>
      <protection/>
    </xf>
    <xf numFmtId="0" fontId="46" fillId="0" borderId="1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 quotePrefix="1">
      <alignment horizontal="left" wrapText="1"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21" xfId="0" applyNumberFormat="1" applyFont="1" applyFill="1" applyBorder="1" applyAlignment="1">
      <alignment horizontal="right" vertical="top" wrapText="1"/>
    </xf>
    <xf numFmtId="1" fontId="4" fillId="37" borderId="22" xfId="0" applyNumberFormat="1" applyFont="1" applyFill="1" applyBorder="1" applyAlignment="1">
      <alignment horizontal="left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1" fontId="0" fillId="0" borderId="21" xfId="0" applyNumberFormat="1" applyFont="1" applyBorder="1" applyAlignment="1">
      <alignment horizontal="left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 horizont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left" wrapText="1"/>
    </xf>
    <xf numFmtId="3" fontId="0" fillId="0" borderId="2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1" fontId="0" fillId="0" borderId="30" xfId="0" applyNumberFormat="1" applyFont="1" applyBorder="1" applyAlignment="1">
      <alignment wrapText="1"/>
    </xf>
    <xf numFmtId="1" fontId="0" fillId="0" borderId="33" xfId="0" applyNumberFormat="1" applyFont="1" applyBorder="1" applyAlignment="1">
      <alignment wrapText="1"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" fontId="4" fillId="0" borderId="38" xfId="0" applyNumberFormat="1" applyFont="1" applyBorder="1" applyAlignment="1">
      <alignment wrapText="1"/>
    </xf>
    <xf numFmtId="3" fontId="0" fillId="0" borderId="39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21" xfId="0" applyNumberFormat="1" applyFont="1" applyFill="1" applyBorder="1" applyAlignment="1">
      <alignment horizontal="right" vertical="top" wrapText="1"/>
    </xf>
    <xf numFmtId="1" fontId="4" fillId="0" borderId="22" xfId="0" applyNumberFormat="1" applyFont="1" applyFill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 quotePrefix="1">
      <alignment horizontal="left" vertical="center"/>
    </xf>
    <xf numFmtId="0" fontId="50" fillId="0" borderId="0" xfId="0" applyFont="1" applyBorder="1" applyAlignment="1" quotePrefix="1">
      <alignment horizontal="center" vertical="center"/>
    </xf>
    <xf numFmtId="0" fontId="50" fillId="0" borderId="0" xfId="0" applyFont="1" applyBorder="1" applyAlignment="1" quotePrefix="1">
      <alignment horizontal="left" vertical="center"/>
    </xf>
    <xf numFmtId="0" fontId="52" fillId="0" borderId="0" xfId="0" applyFont="1" applyBorder="1" applyAlignment="1" quotePrefix="1">
      <alignment horizontal="center"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 quotePrefix="1">
      <alignment horizontal="left" vertical="center" wrapText="1"/>
    </xf>
    <xf numFmtId="0" fontId="52" fillId="0" borderId="0" xfId="0" applyFont="1" applyBorder="1" applyAlignment="1" quotePrefix="1">
      <alignment horizontal="left" vertical="center" wrapText="1"/>
    </xf>
    <xf numFmtId="0" fontId="51" fillId="0" borderId="0" xfId="0" applyFont="1" applyBorder="1" applyAlignment="1" quotePrefix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" fontId="17" fillId="38" borderId="10" xfId="0" applyNumberFormat="1" applyFont="1" applyFill="1" applyBorder="1" applyAlignment="1" applyProtection="1">
      <alignment wrapText="1"/>
      <protection/>
    </xf>
    <xf numFmtId="4" fontId="34" fillId="38" borderId="10" xfId="0" applyNumberFormat="1" applyFont="1" applyFill="1" applyBorder="1" applyAlignment="1" applyProtection="1">
      <alignment wrapText="1"/>
      <protection/>
    </xf>
    <xf numFmtId="4" fontId="39" fillId="38" borderId="10" xfId="0" applyNumberFormat="1" applyFont="1" applyFill="1" applyBorder="1" applyAlignment="1" applyProtection="1">
      <alignment wrapText="1"/>
      <protection/>
    </xf>
    <xf numFmtId="4" fontId="7" fillId="38" borderId="10" xfId="0" applyNumberFormat="1" applyFont="1" applyFill="1" applyBorder="1" applyAlignment="1" applyProtection="1">
      <alignment wrapText="1"/>
      <protection locked="0"/>
    </xf>
    <xf numFmtId="3" fontId="31" fillId="39" borderId="19" xfId="0" applyNumberFormat="1" applyFont="1" applyFill="1" applyBorder="1" applyAlignment="1" applyProtection="1">
      <alignment horizontal="left"/>
      <protection locked="0"/>
    </xf>
    <xf numFmtId="3" fontId="25" fillId="39" borderId="16" xfId="0" applyNumberFormat="1" applyFont="1" applyFill="1" applyBorder="1" applyAlignment="1" applyProtection="1">
      <alignment horizontal="center" vertical="center" wrapText="1"/>
      <protection locked="0"/>
    </xf>
    <xf numFmtId="3" fontId="25" fillId="39" borderId="16" xfId="0" applyNumberFormat="1" applyFont="1" applyFill="1" applyBorder="1" applyAlignment="1" applyProtection="1">
      <alignment horizontal="center" vertical="center" wrapText="1"/>
      <protection locked="0"/>
    </xf>
    <xf numFmtId="3" fontId="8" fillId="39" borderId="10" xfId="0" applyNumberFormat="1" applyFont="1" applyFill="1" applyBorder="1" applyAlignment="1" applyProtection="1">
      <alignment wrapText="1"/>
      <protection/>
    </xf>
    <xf numFmtId="3" fontId="8" fillId="39" borderId="10" xfId="0" applyNumberFormat="1" applyFont="1" applyFill="1" applyBorder="1" applyAlignment="1" applyProtection="1">
      <alignment/>
      <protection/>
    </xf>
    <xf numFmtId="3" fontId="8" fillId="39" borderId="10" xfId="0" applyNumberFormat="1" applyFont="1" applyFill="1" applyBorder="1" applyAlignment="1" applyProtection="1">
      <alignment horizontal="left"/>
      <protection locked="0"/>
    </xf>
    <xf numFmtId="1" fontId="15" fillId="34" borderId="10" xfId="0" applyNumberFormat="1" applyFont="1" applyFill="1" applyBorder="1" applyAlignment="1" applyProtection="1">
      <alignment wrapText="1"/>
      <protection locked="0"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left"/>
    </xf>
    <xf numFmtId="1" fontId="0" fillId="0" borderId="30" xfId="0" applyNumberFormat="1" applyFont="1" applyBorder="1" applyAlignment="1">
      <alignment horizontal="left" vertical="top" wrapText="1"/>
    </xf>
    <xf numFmtId="3" fontId="0" fillId="0" borderId="31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4" fontId="0" fillId="0" borderId="0" xfId="0" applyNumberFormat="1" applyAlignment="1" applyProtection="1">
      <alignment/>
      <protection locked="0"/>
    </xf>
    <xf numFmtId="3" fontId="0" fillId="0" borderId="35" xfId="0" applyNumberFormat="1" applyFont="1" applyBorder="1" applyAlignment="1">
      <alignment horizontal="center"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 quotePrefix="1">
      <alignment horizontal="left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7" fillId="0" borderId="13" xfId="0" applyNumberFormat="1" applyFont="1" applyFill="1" applyBorder="1" applyAlignment="1" applyProtection="1">
      <alignment horizontal="left" wrapText="1"/>
      <protection/>
    </xf>
    <xf numFmtId="0" fontId="49" fillId="0" borderId="14" xfId="0" applyNumberFormat="1" applyFont="1" applyFill="1" applyBorder="1" applyAlignment="1" applyProtection="1">
      <alignment wrapText="1"/>
      <protection/>
    </xf>
    <xf numFmtId="0" fontId="45" fillId="0" borderId="14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quotePrefix="1">
      <alignment horizontal="left"/>
    </xf>
    <xf numFmtId="0" fontId="0" fillId="0" borderId="14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vertical="center" wrapText="1"/>
      <protection/>
    </xf>
    <xf numFmtId="3" fontId="4" fillId="0" borderId="3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4" fontId="24" fillId="0" borderId="0" xfId="0" applyNumberFormat="1" applyFont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8" fillId="0" borderId="13" xfId="0" applyNumberFormat="1" applyFont="1" applyBorder="1" applyAlignment="1" applyProtection="1">
      <alignment horizontal="left" vertical="center" wrapText="1"/>
      <protection locked="0"/>
    </xf>
    <xf numFmtId="4" fontId="8" fillId="0" borderId="14" xfId="0" applyNumberFormat="1" applyFont="1" applyBorder="1" applyAlignment="1" applyProtection="1">
      <alignment horizontal="left" vertical="center" wrapText="1"/>
      <protection locked="0"/>
    </xf>
    <xf numFmtId="4" fontId="8" fillId="0" borderId="42" xfId="0" applyNumberFormat="1" applyFont="1" applyBorder="1" applyAlignment="1" applyProtection="1">
      <alignment horizontal="left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3" xfId="0" applyNumberFormat="1" applyFont="1" applyBorder="1" applyAlignment="1" applyProtection="1">
      <alignment horizontal="center" vertical="center" wrapText="1"/>
      <protection locked="0"/>
    </xf>
    <xf numFmtId="4" fontId="24" fillId="0" borderId="0" xfId="0" applyNumberFormat="1" applyFont="1" applyBorder="1" applyAlignment="1" applyProtection="1">
      <alignment horizont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4" fontId="41" fillId="0" borderId="42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wrapText="1"/>
      <protection locked="0"/>
    </xf>
    <xf numFmtId="4" fontId="18" fillId="0" borderId="0" xfId="0" applyNumberFormat="1" applyFont="1" applyAlignment="1" applyProtection="1">
      <alignment horizontal="center" wrapText="1"/>
      <protection locked="0"/>
    </xf>
    <xf numFmtId="4" fontId="17" fillId="34" borderId="0" xfId="0" applyNumberFormat="1" applyFont="1" applyFill="1" applyBorder="1" applyAlignment="1" applyProtection="1">
      <alignment horizontal="center" wrapText="1"/>
      <protection locked="0"/>
    </xf>
    <xf numFmtId="3" fontId="33" fillId="0" borderId="0" xfId="0" applyNumberFormat="1" applyFont="1" applyBorder="1" applyAlignment="1" applyProtection="1">
      <alignment horizontal="left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0527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9525</xdr:rowOff>
    </xdr:from>
    <xdr:to>
      <xdr:col>0</xdr:col>
      <xdr:colOff>952500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0527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5815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952500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58150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H9" sqref="H9"/>
    </sheetView>
  </sheetViews>
  <sheetFormatPr defaultColWidth="9.140625" defaultRowHeight="12.75"/>
  <cols>
    <col min="6" max="8" width="17.7109375" style="0" customWidth="1"/>
  </cols>
  <sheetData>
    <row r="1" spans="1:8" ht="51.75" customHeight="1">
      <c r="A1" s="352" t="s">
        <v>154</v>
      </c>
      <c r="B1" s="352"/>
      <c r="C1" s="352"/>
      <c r="D1" s="352"/>
      <c r="E1" s="352"/>
      <c r="F1" s="352"/>
      <c r="G1" s="352"/>
      <c r="H1" s="352"/>
    </row>
    <row r="2" spans="1:8" ht="18">
      <c r="A2" s="352" t="s">
        <v>116</v>
      </c>
      <c r="B2" s="352"/>
      <c r="C2" s="352"/>
      <c r="D2" s="352"/>
      <c r="E2" s="352"/>
      <c r="F2" s="352"/>
      <c r="G2" s="362"/>
      <c r="H2" s="362"/>
    </row>
    <row r="3" spans="1:8" ht="18">
      <c r="A3" s="352"/>
      <c r="B3" s="352"/>
      <c r="C3" s="352"/>
      <c r="D3" s="352"/>
      <c r="E3" s="352"/>
      <c r="F3" s="352"/>
      <c r="G3" s="352"/>
      <c r="H3" s="354"/>
    </row>
    <row r="4" spans="1:8" ht="18">
      <c r="A4" s="254"/>
      <c r="B4" s="255"/>
      <c r="C4" s="255"/>
      <c r="D4" s="255"/>
      <c r="E4" s="255"/>
      <c r="F4" s="253"/>
      <c r="G4" s="253"/>
      <c r="H4" s="253"/>
    </row>
    <row r="5" spans="1:8" ht="26.25">
      <c r="A5" s="256"/>
      <c r="B5" s="257"/>
      <c r="C5" s="257"/>
      <c r="D5" s="258"/>
      <c r="E5" s="259"/>
      <c r="F5" s="260" t="s">
        <v>147</v>
      </c>
      <c r="G5" s="260" t="s">
        <v>148</v>
      </c>
      <c r="H5" s="261" t="s">
        <v>149</v>
      </c>
    </row>
    <row r="6" spans="1:8" ht="15.75">
      <c r="A6" s="349" t="s">
        <v>117</v>
      </c>
      <c r="B6" s="350"/>
      <c r="C6" s="350"/>
      <c r="D6" s="350"/>
      <c r="E6" s="359"/>
      <c r="F6" s="260">
        <v>9107660</v>
      </c>
      <c r="G6" s="260">
        <v>9107660</v>
      </c>
      <c r="H6" s="261">
        <v>9107660</v>
      </c>
    </row>
    <row r="7" spans="1:8" ht="15.75">
      <c r="A7" s="349" t="s">
        <v>118</v>
      </c>
      <c r="B7" s="350"/>
      <c r="C7" s="350"/>
      <c r="D7" s="350"/>
      <c r="E7" s="359"/>
      <c r="F7" s="263">
        <v>9105500</v>
      </c>
      <c r="G7" s="263">
        <v>9105500</v>
      </c>
      <c r="H7" s="263">
        <v>9105500</v>
      </c>
    </row>
    <row r="8" spans="1:8" ht="15.75">
      <c r="A8" s="360" t="s">
        <v>119</v>
      </c>
      <c r="B8" s="359"/>
      <c r="C8" s="359"/>
      <c r="D8" s="359"/>
      <c r="E8" s="359"/>
      <c r="F8" s="263">
        <v>2160</v>
      </c>
      <c r="G8" s="263">
        <v>2160</v>
      </c>
      <c r="H8" s="263">
        <v>2160</v>
      </c>
    </row>
    <row r="9" spans="1:8" ht="15.75">
      <c r="A9" s="264" t="s">
        <v>120</v>
      </c>
      <c r="B9" s="262"/>
      <c r="C9" s="262"/>
      <c r="D9" s="262"/>
      <c r="E9" s="262"/>
      <c r="F9" s="263">
        <v>9235891</v>
      </c>
      <c r="G9" s="263">
        <v>9237660</v>
      </c>
      <c r="H9" s="263">
        <v>9107660</v>
      </c>
    </row>
    <row r="10" spans="1:8" ht="15.75">
      <c r="A10" s="351" t="s">
        <v>121</v>
      </c>
      <c r="B10" s="350"/>
      <c r="C10" s="350"/>
      <c r="D10" s="350"/>
      <c r="E10" s="361"/>
      <c r="F10" s="265">
        <v>9233731</v>
      </c>
      <c r="G10" s="265">
        <v>9235500</v>
      </c>
      <c r="H10" s="265">
        <v>9105500</v>
      </c>
    </row>
    <row r="11" spans="1:8" ht="15.75">
      <c r="A11" s="360" t="s">
        <v>122</v>
      </c>
      <c r="B11" s="359"/>
      <c r="C11" s="359"/>
      <c r="D11" s="359"/>
      <c r="E11" s="359"/>
      <c r="F11" s="265">
        <v>2160</v>
      </c>
      <c r="G11" s="265">
        <v>2160</v>
      </c>
      <c r="H11" s="265">
        <v>2160</v>
      </c>
    </row>
    <row r="12" spans="1:8" ht="15.75">
      <c r="A12" s="351" t="s">
        <v>123</v>
      </c>
      <c r="B12" s="350"/>
      <c r="C12" s="350"/>
      <c r="D12" s="350"/>
      <c r="E12" s="350"/>
      <c r="F12" s="265">
        <f>+F6-F9</f>
        <v>-128231</v>
      </c>
      <c r="G12" s="265">
        <f>+G6-G9</f>
        <v>-130000</v>
      </c>
      <c r="H12" s="265">
        <f>+H6-H9</f>
        <v>0</v>
      </c>
    </row>
    <row r="13" spans="1:8" ht="18">
      <c r="A13" s="352"/>
      <c r="B13" s="353"/>
      <c r="C13" s="353"/>
      <c r="D13" s="353"/>
      <c r="E13" s="353"/>
      <c r="F13" s="354"/>
      <c r="G13" s="354"/>
      <c r="H13" s="354"/>
    </row>
    <row r="14" spans="1:8" ht="26.25">
      <c r="A14" s="256"/>
      <c r="B14" s="257"/>
      <c r="C14" s="257"/>
      <c r="D14" s="258"/>
      <c r="E14" s="259"/>
      <c r="F14" s="260" t="s">
        <v>147</v>
      </c>
      <c r="G14" s="260" t="s">
        <v>148</v>
      </c>
      <c r="H14" s="261" t="s">
        <v>149</v>
      </c>
    </row>
    <row r="15" spans="1:8" ht="15.75">
      <c r="A15" s="355" t="s">
        <v>124</v>
      </c>
      <c r="B15" s="356"/>
      <c r="C15" s="356"/>
      <c r="D15" s="356"/>
      <c r="E15" s="357"/>
      <c r="F15" s="267">
        <v>128231</v>
      </c>
      <c r="G15" s="267">
        <v>130000</v>
      </c>
      <c r="H15" s="265">
        <v>0</v>
      </c>
    </row>
    <row r="16" spans="1:8" ht="18">
      <c r="A16" s="358"/>
      <c r="B16" s="353"/>
      <c r="C16" s="353"/>
      <c r="D16" s="353"/>
      <c r="E16" s="353"/>
      <c r="F16" s="354"/>
      <c r="G16" s="354"/>
      <c r="H16" s="354"/>
    </row>
    <row r="17" spans="1:8" ht="26.25">
      <c r="A17" s="256"/>
      <c r="B17" s="257"/>
      <c r="C17" s="257"/>
      <c r="D17" s="258"/>
      <c r="E17" s="259"/>
      <c r="F17" s="260" t="s">
        <v>147</v>
      </c>
      <c r="G17" s="260" t="s">
        <v>148</v>
      </c>
      <c r="H17" s="261" t="s">
        <v>149</v>
      </c>
    </row>
    <row r="18" spans="1:8" ht="15.75">
      <c r="A18" s="349" t="s">
        <v>125</v>
      </c>
      <c r="B18" s="350"/>
      <c r="C18" s="350"/>
      <c r="D18" s="350"/>
      <c r="E18" s="350"/>
      <c r="F18" s="263"/>
      <c r="G18" s="263"/>
      <c r="H18" s="263"/>
    </row>
    <row r="19" spans="1:8" ht="15.75">
      <c r="A19" s="349" t="s">
        <v>126</v>
      </c>
      <c r="B19" s="350"/>
      <c r="C19" s="350"/>
      <c r="D19" s="350"/>
      <c r="E19" s="350"/>
      <c r="F19" s="263"/>
      <c r="G19" s="263"/>
      <c r="H19" s="263"/>
    </row>
    <row r="20" spans="1:8" ht="15.75">
      <c r="A20" s="351" t="s">
        <v>127</v>
      </c>
      <c r="B20" s="350"/>
      <c r="C20" s="350"/>
      <c r="D20" s="350"/>
      <c r="E20" s="350"/>
      <c r="F20" s="263"/>
      <c r="G20" s="263"/>
      <c r="H20" s="263"/>
    </row>
    <row r="21" spans="1:8" ht="18">
      <c r="A21" s="268"/>
      <c r="B21" s="269"/>
      <c r="C21" s="266"/>
      <c r="D21" s="270"/>
      <c r="E21" s="269"/>
      <c r="F21" s="271"/>
      <c r="G21" s="271"/>
      <c r="H21" s="271"/>
    </row>
    <row r="22" spans="1:8" ht="15.75">
      <c r="A22" s="351" t="s">
        <v>128</v>
      </c>
      <c r="B22" s="350"/>
      <c r="C22" s="350"/>
      <c r="D22" s="350"/>
      <c r="E22" s="350"/>
      <c r="F22" s="263">
        <f>SUM(F12,F15,F20)</f>
        <v>0</v>
      </c>
      <c r="G22" s="263">
        <f>SUM(G12,G15,G20)</f>
        <v>0</v>
      </c>
      <c r="H22" s="263">
        <f>SUM(H12,H15,H20)</f>
        <v>0</v>
      </c>
    </row>
    <row r="23" spans="1:8" ht="18">
      <c r="A23" s="272"/>
      <c r="B23" s="255"/>
      <c r="C23" s="255"/>
      <c r="D23" s="255"/>
      <c r="E23" s="255"/>
      <c r="F23" s="273"/>
      <c r="G23" s="273"/>
      <c r="H23" s="273"/>
    </row>
    <row r="24" spans="1:8" ht="12.75">
      <c r="A24" s="253"/>
      <c r="B24" s="253"/>
      <c r="C24" s="253"/>
      <c r="D24" s="274"/>
      <c r="E24" s="253"/>
      <c r="F24" s="253"/>
      <c r="G24" s="253"/>
      <c r="H24" s="253"/>
    </row>
    <row r="25" spans="1:8" ht="12.75">
      <c r="A25" s="253"/>
      <c r="B25" s="253"/>
      <c r="C25" s="253"/>
      <c r="D25" s="274"/>
      <c r="E25" s="253"/>
      <c r="F25" s="253"/>
      <c r="G25" s="253"/>
      <c r="H25" s="253"/>
    </row>
    <row r="26" spans="1:8" ht="12.75">
      <c r="A26" s="253"/>
      <c r="B26" s="253"/>
      <c r="C26" s="253"/>
      <c r="D26" s="274"/>
      <c r="E26" s="253"/>
      <c r="F26" s="253"/>
      <c r="G26" s="253"/>
      <c r="H26" s="253"/>
    </row>
    <row r="27" spans="1:8" ht="12.75">
      <c r="A27" s="253"/>
      <c r="B27" s="253"/>
      <c r="C27" s="253"/>
      <c r="D27" s="274"/>
      <c r="E27" s="253"/>
      <c r="F27" s="253"/>
      <c r="G27" s="253"/>
      <c r="H27" s="253"/>
    </row>
    <row r="28" spans="1:8" ht="12.75">
      <c r="A28" s="253"/>
      <c r="B28" s="253"/>
      <c r="C28" s="253"/>
      <c r="D28" s="274"/>
      <c r="E28" s="253"/>
      <c r="F28" s="253"/>
      <c r="G28" s="253"/>
      <c r="H28" s="253"/>
    </row>
  </sheetData>
  <sheetProtection/>
  <mergeCells count="16">
    <mergeCell ref="A7:E7"/>
    <mergeCell ref="A8:E8"/>
    <mergeCell ref="A10:E10"/>
    <mergeCell ref="A11:E11"/>
    <mergeCell ref="A1:H1"/>
    <mergeCell ref="A2:H2"/>
    <mergeCell ref="A3:H3"/>
    <mergeCell ref="A6:E6"/>
    <mergeCell ref="A18:E18"/>
    <mergeCell ref="A19:E19"/>
    <mergeCell ref="A20:E20"/>
    <mergeCell ref="A22:E22"/>
    <mergeCell ref="A12:E12"/>
    <mergeCell ref="A13:H13"/>
    <mergeCell ref="A15:E15"/>
    <mergeCell ref="A16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4.281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352" t="s">
        <v>129</v>
      </c>
      <c r="B1" s="352"/>
      <c r="C1" s="352"/>
      <c r="D1" s="352"/>
      <c r="E1" s="352"/>
      <c r="F1" s="352"/>
      <c r="G1" s="352"/>
      <c r="H1" s="352"/>
    </row>
    <row r="2" spans="1:8" ht="13.5" thickBot="1">
      <c r="A2" s="275"/>
      <c r="B2" s="276"/>
      <c r="C2" s="276"/>
      <c r="D2" s="276"/>
      <c r="E2" s="276"/>
      <c r="F2" s="276"/>
      <c r="G2" s="276"/>
      <c r="H2" s="277" t="s">
        <v>1</v>
      </c>
    </row>
    <row r="3" spans="1:8" ht="26.25" thickBot="1">
      <c r="A3" s="278" t="s">
        <v>130</v>
      </c>
      <c r="B3" s="366" t="s">
        <v>132</v>
      </c>
      <c r="C3" s="367"/>
      <c r="D3" s="367"/>
      <c r="E3" s="367"/>
      <c r="F3" s="367"/>
      <c r="G3" s="367"/>
      <c r="H3" s="368"/>
    </row>
    <row r="4" spans="1:8" ht="57.75" customHeight="1" thickBot="1">
      <c r="A4" s="279" t="s">
        <v>131</v>
      </c>
      <c r="B4" s="280" t="s">
        <v>3</v>
      </c>
      <c r="C4" s="281" t="s">
        <v>4</v>
      </c>
      <c r="D4" s="281" t="s">
        <v>5</v>
      </c>
      <c r="E4" s="281" t="s">
        <v>6</v>
      </c>
      <c r="F4" s="281" t="s">
        <v>0</v>
      </c>
      <c r="G4" s="281" t="s">
        <v>8</v>
      </c>
      <c r="H4" s="282" t="s">
        <v>7</v>
      </c>
    </row>
    <row r="5" spans="1:8" ht="12.75">
      <c r="A5" s="283">
        <v>652</v>
      </c>
      <c r="B5" s="284"/>
      <c r="C5" s="285"/>
      <c r="D5" s="286">
        <v>691250</v>
      </c>
      <c r="E5" s="287"/>
      <c r="F5" s="287"/>
      <c r="G5" s="288"/>
      <c r="H5" s="289"/>
    </row>
    <row r="6" spans="1:8" ht="12.75">
      <c r="A6" s="290">
        <v>663</v>
      </c>
      <c r="B6" s="291"/>
      <c r="C6" s="292">
        <v>5000</v>
      </c>
      <c r="D6" s="292"/>
      <c r="E6" s="292"/>
      <c r="F6" s="292"/>
      <c r="G6" s="293"/>
      <c r="H6" s="294"/>
    </row>
    <row r="7" spans="1:8" ht="12.75">
      <c r="A7" s="290">
        <v>671</v>
      </c>
      <c r="B7" s="291">
        <v>8409250</v>
      </c>
      <c r="C7" s="292"/>
      <c r="D7" s="292"/>
      <c r="E7" s="292"/>
      <c r="F7" s="292"/>
      <c r="G7" s="293"/>
      <c r="H7" s="294"/>
    </row>
    <row r="8" spans="1:8" ht="12.75">
      <c r="A8" s="290">
        <v>642</v>
      </c>
      <c r="B8" s="338"/>
      <c r="C8" s="339"/>
      <c r="D8" s="292"/>
      <c r="E8" s="292"/>
      <c r="F8" s="292"/>
      <c r="G8" s="293"/>
      <c r="H8" s="294"/>
    </row>
    <row r="9" spans="1:8" ht="12.75">
      <c r="A9" s="343">
        <v>721</v>
      </c>
      <c r="B9" s="342"/>
      <c r="C9" s="292"/>
      <c r="D9" s="292"/>
      <c r="E9" s="292"/>
      <c r="F9" s="292"/>
      <c r="G9" s="344">
        <v>2160</v>
      </c>
      <c r="H9" s="294"/>
    </row>
    <row r="10" spans="1:8" ht="12.75">
      <c r="A10" s="295"/>
      <c r="B10" s="291"/>
      <c r="C10" s="292"/>
      <c r="D10" s="292"/>
      <c r="E10" s="292"/>
      <c r="F10" s="292"/>
      <c r="G10" s="293"/>
      <c r="H10" s="294"/>
    </row>
    <row r="11" spans="1:8" ht="12.75">
      <c r="A11" s="295"/>
      <c r="B11" s="291"/>
      <c r="C11" s="292"/>
      <c r="D11" s="292"/>
      <c r="E11" s="292"/>
      <c r="F11" s="292"/>
      <c r="G11" s="293"/>
      <c r="H11" s="294"/>
    </row>
    <row r="12" spans="1:8" ht="12.75">
      <c r="A12" s="295"/>
      <c r="B12" s="291"/>
      <c r="C12" s="292"/>
      <c r="D12" s="292"/>
      <c r="E12" s="292"/>
      <c r="F12" s="292"/>
      <c r="G12" s="293"/>
      <c r="H12" s="294"/>
    </row>
    <row r="13" spans="1:8" ht="13.5" thickBot="1">
      <c r="A13" s="296">
        <v>92211</v>
      </c>
      <c r="B13" s="297"/>
      <c r="C13" s="298">
        <v>128231</v>
      </c>
      <c r="D13" s="298"/>
      <c r="E13" s="298"/>
      <c r="F13" s="298"/>
      <c r="G13" s="299"/>
      <c r="H13" s="300"/>
    </row>
    <row r="14" spans="1:8" ht="26.25" thickBot="1">
      <c r="A14" s="301" t="s">
        <v>2</v>
      </c>
      <c r="B14" s="302">
        <f>B7</f>
        <v>8409250</v>
      </c>
      <c r="C14" s="340">
        <v>133231</v>
      </c>
      <c r="D14" s="341">
        <f>D5</f>
        <v>691250</v>
      </c>
      <c r="E14" s="303">
        <v>0</v>
      </c>
      <c r="F14" s="304">
        <f>+F6</f>
        <v>0</v>
      </c>
      <c r="G14" s="340">
        <v>2160</v>
      </c>
      <c r="H14" s="305">
        <v>0</v>
      </c>
    </row>
    <row r="15" spans="1:8" ht="51.75" thickBot="1">
      <c r="A15" s="301" t="s">
        <v>133</v>
      </c>
      <c r="B15" s="363">
        <f>B14+C14+D14+E14+F14+G14+H14</f>
        <v>9235891</v>
      </c>
      <c r="C15" s="364"/>
      <c r="D15" s="364"/>
      <c r="E15" s="364"/>
      <c r="F15" s="364"/>
      <c r="G15" s="364"/>
      <c r="H15" s="365"/>
    </row>
    <row r="16" spans="1:8" ht="13.5" thickBot="1">
      <c r="A16" s="252"/>
      <c r="B16" s="252"/>
      <c r="C16" s="252"/>
      <c r="D16" s="306"/>
      <c r="E16" s="307"/>
      <c r="F16" s="253"/>
      <c r="G16" s="253"/>
      <c r="H16" s="277"/>
    </row>
    <row r="17" spans="1:8" ht="26.25" thickBot="1">
      <c r="A17" s="308" t="s">
        <v>130</v>
      </c>
      <c r="B17" s="366" t="s">
        <v>146</v>
      </c>
      <c r="C17" s="367"/>
      <c r="D17" s="367"/>
      <c r="E17" s="367"/>
      <c r="F17" s="367"/>
      <c r="G17" s="367"/>
      <c r="H17" s="368"/>
    </row>
    <row r="18" spans="1:8" ht="78" customHeight="1" thickBot="1">
      <c r="A18" s="309" t="s">
        <v>131</v>
      </c>
      <c r="B18" s="280" t="s">
        <v>3</v>
      </c>
      <c r="C18" s="281" t="s">
        <v>4</v>
      </c>
      <c r="D18" s="281" t="s">
        <v>5</v>
      </c>
      <c r="E18" s="281" t="s">
        <v>6</v>
      </c>
      <c r="F18" s="281" t="s">
        <v>0</v>
      </c>
      <c r="G18" s="281" t="s">
        <v>8</v>
      </c>
      <c r="H18" s="282" t="s">
        <v>7</v>
      </c>
    </row>
    <row r="19" spans="1:8" ht="12.75">
      <c r="A19" s="283">
        <v>652</v>
      </c>
      <c r="B19" s="284"/>
      <c r="C19" s="285"/>
      <c r="D19" s="286">
        <v>691250</v>
      </c>
      <c r="E19" s="287"/>
      <c r="F19" s="287"/>
      <c r="G19" s="288"/>
      <c r="H19" s="289"/>
    </row>
    <row r="20" spans="1:8" ht="12.75">
      <c r="A20" s="290">
        <v>663</v>
      </c>
      <c r="B20" s="291"/>
      <c r="C20" s="345">
        <v>5000</v>
      </c>
      <c r="D20" s="292"/>
      <c r="E20" s="292"/>
      <c r="F20" s="292"/>
      <c r="G20" s="293"/>
      <c r="H20" s="294"/>
    </row>
    <row r="21" spans="1:8" ht="12.75">
      <c r="A21" s="290">
        <v>671</v>
      </c>
      <c r="B21" s="291">
        <v>8409250</v>
      </c>
      <c r="C21" s="292"/>
      <c r="D21" s="292"/>
      <c r="E21" s="292"/>
      <c r="F21" s="292"/>
      <c r="G21" s="293"/>
      <c r="H21" s="294"/>
    </row>
    <row r="22" spans="1:8" ht="12.75">
      <c r="A22" s="290">
        <v>721</v>
      </c>
      <c r="B22" s="291"/>
      <c r="C22" s="339"/>
      <c r="D22" s="339"/>
      <c r="E22" s="292"/>
      <c r="F22" s="292"/>
      <c r="G22" s="344">
        <v>2160</v>
      </c>
      <c r="H22" s="294"/>
    </row>
    <row r="23" spans="1:8" ht="12.75">
      <c r="A23" s="290"/>
      <c r="B23" s="291"/>
      <c r="C23" s="292"/>
      <c r="D23" s="292"/>
      <c r="E23" s="292"/>
      <c r="F23" s="292"/>
      <c r="G23" s="344"/>
      <c r="H23" s="294"/>
    </row>
    <row r="24" spans="1:8" ht="12.75">
      <c r="A24" s="295"/>
      <c r="B24" s="291"/>
      <c r="C24" s="292"/>
      <c r="D24" s="292"/>
      <c r="E24" s="292"/>
      <c r="F24" s="292"/>
      <c r="G24" s="293"/>
      <c r="H24" s="294"/>
    </row>
    <row r="25" spans="1:8" ht="12.75">
      <c r="A25" s="295"/>
      <c r="B25" s="291"/>
      <c r="C25" s="292"/>
      <c r="D25" s="292"/>
      <c r="E25" s="292"/>
      <c r="F25" s="292"/>
      <c r="G25" s="293"/>
      <c r="H25" s="294"/>
    </row>
    <row r="26" spans="1:8" ht="12.75">
      <c r="A26" s="295"/>
      <c r="B26" s="291"/>
      <c r="C26" s="292"/>
      <c r="D26" s="292"/>
      <c r="E26" s="292"/>
      <c r="F26" s="292"/>
      <c r="G26" s="293"/>
      <c r="H26" s="294"/>
    </row>
    <row r="27" spans="1:8" ht="13.5" thickBot="1">
      <c r="A27" s="296">
        <v>92211</v>
      </c>
      <c r="B27" s="297"/>
      <c r="C27" s="348">
        <v>130000</v>
      </c>
      <c r="D27" s="298"/>
      <c r="E27" s="298"/>
      <c r="F27" s="298"/>
      <c r="G27" s="299"/>
      <c r="H27" s="300"/>
    </row>
    <row r="28" spans="1:8" ht="26.25" thickBot="1">
      <c r="A28" s="301" t="s">
        <v>2</v>
      </c>
      <c r="B28" s="302">
        <f>B21</f>
        <v>8409250</v>
      </c>
      <c r="C28" s="340">
        <v>135000</v>
      </c>
      <c r="D28" s="304">
        <f>D19</f>
        <v>691250</v>
      </c>
      <c r="E28" s="303">
        <v>0</v>
      </c>
      <c r="F28" s="304">
        <f>+F20</f>
        <v>0</v>
      </c>
      <c r="G28" s="346">
        <v>2160</v>
      </c>
      <c r="H28" s="305">
        <v>0</v>
      </c>
    </row>
    <row r="29" spans="1:8" ht="51.75" thickBot="1">
      <c r="A29" s="301" t="s">
        <v>143</v>
      </c>
      <c r="B29" s="363">
        <f>B28+C28+D28+E28+F28+G28+H28</f>
        <v>9237660</v>
      </c>
      <c r="C29" s="364"/>
      <c r="D29" s="364"/>
      <c r="E29" s="364"/>
      <c r="F29" s="364"/>
      <c r="G29" s="364"/>
      <c r="H29" s="365"/>
    </row>
    <row r="30" spans="1:8" ht="13.5" thickBot="1">
      <c r="A30" s="310"/>
      <c r="B30" s="310"/>
      <c r="C30" s="310"/>
      <c r="D30" s="311"/>
      <c r="E30" s="312"/>
      <c r="F30" s="253"/>
      <c r="G30" s="253"/>
      <c r="H30" s="253"/>
    </row>
    <row r="31" spans="1:8" ht="26.25" thickBot="1">
      <c r="A31" s="308" t="s">
        <v>130</v>
      </c>
      <c r="B31" s="366" t="s">
        <v>145</v>
      </c>
      <c r="C31" s="367"/>
      <c r="D31" s="367"/>
      <c r="E31" s="367"/>
      <c r="F31" s="367"/>
      <c r="G31" s="367"/>
      <c r="H31" s="368"/>
    </row>
    <row r="32" spans="1:8" ht="64.5" thickBot="1">
      <c r="A32" s="309" t="s">
        <v>131</v>
      </c>
      <c r="B32" s="280" t="s">
        <v>3</v>
      </c>
      <c r="C32" s="281" t="s">
        <v>4</v>
      </c>
      <c r="D32" s="281" t="s">
        <v>5</v>
      </c>
      <c r="E32" s="281" t="s">
        <v>6</v>
      </c>
      <c r="F32" s="281" t="s">
        <v>0</v>
      </c>
      <c r="G32" s="281" t="s">
        <v>8</v>
      </c>
      <c r="H32" s="282" t="s">
        <v>7</v>
      </c>
    </row>
    <row r="33" spans="1:8" ht="12.75">
      <c r="A33" s="283">
        <v>652</v>
      </c>
      <c r="B33" s="284"/>
      <c r="C33" s="285"/>
      <c r="D33" s="286">
        <v>691250</v>
      </c>
      <c r="E33" s="287"/>
      <c r="F33" s="287"/>
      <c r="G33" s="288"/>
      <c r="H33" s="289"/>
    </row>
    <row r="34" spans="1:8" ht="12.75">
      <c r="A34" s="290">
        <v>663</v>
      </c>
      <c r="B34" s="291"/>
      <c r="C34" s="339">
        <v>5000</v>
      </c>
      <c r="D34" s="292"/>
      <c r="E34" s="292"/>
      <c r="F34" s="292"/>
      <c r="G34" s="293"/>
      <c r="H34" s="294"/>
    </row>
    <row r="35" spans="1:8" ht="12.75">
      <c r="A35" s="290">
        <v>671</v>
      </c>
      <c r="B35" s="291">
        <v>8409250</v>
      </c>
      <c r="C35" s="292"/>
      <c r="D35" s="292"/>
      <c r="E35" s="292"/>
      <c r="F35" s="292"/>
      <c r="G35" s="293"/>
      <c r="H35" s="294"/>
    </row>
    <row r="36" spans="1:8" ht="12.75">
      <c r="A36" s="290">
        <v>721</v>
      </c>
      <c r="B36" s="291"/>
      <c r="C36" s="292"/>
      <c r="D36" s="292"/>
      <c r="E36" s="292"/>
      <c r="F36" s="292"/>
      <c r="G36" s="344">
        <v>2160</v>
      </c>
      <c r="H36" s="294"/>
    </row>
    <row r="37" spans="1:8" ht="12.75">
      <c r="A37" s="295"/>
      <c r="B37" s="291"/>
      <c r="C37" s="292"/>
      <c r="D37" s="292"/>
      <c r="E37" s="292"/>
      <c r="F37" s="292"/>
      <c r="G37" s="293"/>
      <c r="H37" s="294"/>
    </row>
    <row r="38" spans="1:8" ht="12.75">
      <c r="A38" s="295"/>
      <c r="B38" s="291"/>
      <c r="C38" s="292"/>
      <c r="D38" s="292"/>
      <c r="E38" s="292"/>
      <c r="F38" s="292"/>
      <c r="G38" s="293"/>
      <c r="H38" s="294"/>
    </row>
    <row r="39" spans="1:8" ht="12.75">
      <c r="A39" s="295"/>
      <c r="B39" s="291"/>
      <c r="C39" s="292"/>
      <c r="D39" s="292"/>
      <c r="E39" s="292"/>
      <c r="F39" s="292"/>
      <c r="G39" s="293"/>
      <c r="H39" s="294"/>
    </row>
    <row r="40" spans="1:8" ht="12.75">
      <c r="A40" s="295"/>
      <c r="B40" s="291"/>
      <c r="C40" s="292"/>
      <c r="D40" s="292"/>
      <c r="E40" s="292"/>
      <c r="F40" s="292"/>
      <c r="G40" s="293"/>
      <c r="H40" s="294"/>
    </row>
    <row r="41" spans="1:8" ht="13.5" thickBot="1">
      <c r="A41" s="296">
        <v>92211</v>
      </c>
      <c r="B41" s="297">
        <v>128231</v>
      </c>
      <c r="C41" s="298"/>
      <c r="D41" s="298"/>
      <c r="E41" s="298"/>
      <c r="F41" s="298"/>
      <c r="G41" s="299"/>
      <c r="H41" s="300"/>
    </row>
    <row r="42" spans="1:8" ht="26.25" thickBot="1">
      <c r="A42" s="301" t="s">
        <v>2</v>
      </c>
      <c r="B42" s="302">
        <f>B35</f>
        <v>8409250</v>
      </c>
      <c r="C42" s="303">
        <f>+C34</f>
        <v>5000</v>
      </c>
      <c r="D42" s="304">
        <f>D33</f>
        <v>691250</v>
      </c>
      <c r="E42" s="303">
        <v>0</v>
      </c>
      <c r="F42" s="304">
        <f>+F34</f>
        <v>0</v>
      </c>
      <c r="G42" s="340">
        <v>2160</v>
      </c>
      <c r="H42" s="305">
        <v>0</v>
      </c>
    </row>
    <row r="43" spans="1:8" ht="51.75" thickBot="1">
      <c r="A43" s="301" t="s">
        <v>144</v>
      </c>
      <c r="B43" s="363">
        <f>B42+C42+D42+E42+F42+G42+H42</f>
        <v>9107660</v>
      </c>
      <c r="C43" s="364"/>
      <c r="D43" s="364"/>
      <c r="E43" s="364"/>
      <c r="F43" s="364"/>
      <c r="G43" s="364"/>
      <c r="H43" s="365"/>
    </row>
    <row r="44" spans="1:8" ht="12.75">
      <c r="A44" s="310"/>
      <c r="B44" s="310"/>
      <c r="C44" s="313"/>
      <c r="D44" s="311"/>
      <c r="E44" s="314"/>
      <c r="F44" s="253"/>
      <c r="G44" s="253"/>
      <c r="H44" s="253"/>
    </row>
    <row r="45" spans="1:8" ht="12.75">
      <c r="A45" s="310"/>
      <c r="B45" s="310"/>
      <c r="C45" s="313"/>
      <c r="D45" s="315"/>
      <c r="E45" s="316"/>
      <c r="F45" s="253"/>
      <c r="G45" s="253"/>
      <c r="H45" s="253"/>
    </row>
    <row r="46" spans="1:8" ht="12.75">
      <c r="A46" s="310"/>
      <c r="B46" s="310"/>
      <c r="C46" s="310"/>
      <c r="D46" s="317"/>
      <c r="E46" s="318"/>
      <c r="F46" s="253"/>
      <c r="G46" s="253"/>
      <c r="H46" s="253"/>
    </row>
    <row r="47" spans="1:8" ht="12.75">
      <c r="A47" s="310"/>
      <c r="B47" s="310"/>
      <c r="C47" s="310"/>
      <c r="D47" s="319"/>
      <c r="E47" s="320"/>
      <c r="F47" s="253"/>
      <c r="G47" s="253"/>
      <c r="H47" s="253"/>
    </row>
    <row r="48" spans="1:8" ht="12.75">
      <c r="A48" s="310"/>
      <c r="B48" s="310"/>
      <c r="C48" s="310"/>
      <c r="D48" s="311"/>
      <c r="E48" s="312"/>
      <c r="F48" s="253"/>
      <c r="G48" s="253"/>
      <c r="H48" s="253"/>
    </row>
    <row r="49" spans="1:8" ht="12.75">
      <c r="A49" s="310"/>
      <c r="B49" s="310"/>
      <c r="C49" s="313"/>
      <c r="D49" s="311"/>
      <c r="E49" s="321"/>
      <c r="F49" s="253"/>
      <c r="G49" s="253"/>
      <c r="H49" s="253"/>
    </row>
    <row r="50" spans="1:8" ht="12.75">
      <c r="A50" s="310"/>
      <c r="B50" s="310"/>
      <c r="C50" s="313"/>
      <c r="D50" s="311"/>
      <c r="E50" s="316"/>
      <c r="F50" s="253"/>
      <c r="G50" s="253"/>
      <c r="H50" s="253"/>
    </row>
    <row r="51" spans="1:8" ht="12.75">
      <c r="A51" s="310"/>
      <c r="B51" s="310"/>
      <c r="C51" s="310"/>
      <c r="D51" s="311"/>
      <c r="E51" s="312"/>
      <c r="F51" s="253"/>
      <c r="G51" s="253"/>
      <c r="H51" s="253"/>
    </row>
    <row r="52" spans="1:8" ht="12.75">
      <c r="A52" s="310"/>
      <c r="B52" s="310"/>
      <c r="C52" s="310"/>
      <c r="D52" s="311"/>
      <c r="E52" s="320"/>
      <c r="F52" s="253"/>
      <c r="G52" s="253"/>
      <c r="H52" s="253"/>
    </row>
    <row r="53" spans="1:8" ht="12.75">
      <c r="A53" s="310"/>
      <c r="B53" s="310"/>
      <c r="C53" s="310"/>
      <c r="D53" s="311"/>
      <c r="E53" s="312"/>
      <c r="F53" s="253"/>
      <c r="G53" s="253"/>
      <c r="H53" s="253"/>
    </row>
    <row r="54" spans="1:8" ht="12.75">
      <c r="A54" s="310"/>
      <c r="B54" s="310"/>
      <c r="C54" s="310"/>
      <c r="D54" s="311"/>
      <c r="E54" s="322"/>
      <c r="F54" s="253"/>
      <c r="G54" s="253"/>
      <c r="H54" s="253"/>
    </row>
    <row r="55" spans="1:8" ht="12.75">
      <c r="A55" s="310"/>
      <c r="B55" s="310"/>
      <c r="C55" s="310"/>
      <c r="D55" s="317"/>
      <c r="E55" s="318"/>
      <c r="F55" s="253"/>
      <c r="G55" s="253"/>
      <c r="H55" s="253"/>
    </row>
    <row r="56" spans="1:8" ht="12.75">
      <c r="A56" s="310"/>
      <c r="B56" s="313"/>
      <c r="C56" s="310"/>
      <c r="D56" s="317"/>
      <c r="E56" s="323"/>
      <c r="F56" s="253"/>
      <c r="G56" s="253"/>
      <c r="H56" s="253"/>
    </row>
    <row r="57" spans="1:8" ht="12.75">
      <c r="A57" s="310"/>
      <c r="B57" s="310"/>
      <c r="C57" s="313"/>
      <c r="D57" s="317"/>
      <c r="E57" s="324"/>
      <c r="F57" s="253"/>
      <c r="G57" s="253"/>
      <c r="H57" s="253"/>
    </row>
    <row r="58" spans="1:8" ht="12.75">
      <c r="A58" s="310"/>
      <c r="B58" s="310"/>
      <c r="C58" s="313"/>
      <c r="D58" s="319"/>
      <c r="E58" s="316"/>
      <c r="F58" s="253"/>
      <c r="G58" s="253"/>
      <c r="H58" s="253"/>
    </row>
    <row r="59" spans="1:8" ht="12.75">
      <c r="A59" s="310"/>
      <c r="B59" s="310"/>
      <c r="C59" s="310"/>
      <c r="D59" s="311"/>
      <c r="E59" s="312"/>
      <c r="F59" s="253"/>
      <c r="G59" s="253"/>
      <c r="H59" s="253"/>
    </row>
    <row r="60" spans="1:8" ht="12.75">
      <c r="A60" s="310"/>
      <c r="B60" s="313"/>
      <c r="C60" s="310"/>
      <c r="D60" s="311"/>
      <c r="E60" s="314"/>
      <c r="F60" s="253"/>
      <c r="G60" s="253"/>
      <c r="H60" s="253"/>
    </row>
    <row r="61" spans="1:8" ht="12.75">
      <c r="A61" s="310"/>
      <c r="B61" s="310"/>
      <c r="C61" s="313"/>
      <c r="D61" s="311"/>
      <c r="E61" s="323"/>
      <c r="F61" s="253"/>
      <c r="G61" s="253"/>
      <c r="H61" s="253"/>
    </row>
    <row r="62" spans="1:8" ht="12.75">
      <c r="A62" s="310"/>
      <c r="B62" s="310"/>
      <c r="C62" s="313"/>
      <c r="D62" s="319"/>
      <c r="E62" s="316"/>
      <c r="F62" s="253"/>
      <c r="G62" s="253"/>
      <c r="H62" s="253"/>
    </row>
    <row r="63" spans="1:8" ht="12.75">
      <c r="A63" s="310"/>
      <c r="B63" s="310"/>
      <c r="C63" s="310"/>
      <c r="D63" s="317"/>
      <c r="E63" s="312"/>
      <c r="F63" s="253"/>
      <c r="G63" s="253"/>
      <c r="H63" s="253"/>
    </row>
    <row r="64" spans="1:8" ht="12.75">
      <c r="A64" s="310"/>
      <c r="B64" s="310"/>
      <c r="C64" s="313"/>
      <c r="D64" s="317"/>
      <c r="E64" s="323"/>
      <c r="F64" s="253"/>
      <c r="G64" s="253"/>
      <c r="H64" s="253"/>
    </row>
    <row r="65" spans="1:8" ht="12.75">
      <c r="A65" s="310"/>
      <c r="B65" s="310"/>
      <c r="C65" s="310"/>
      <c r="D65" s="319"/>
      <c r="E65" s="322"/>
      <c r="F65" s="253"/>
      <c r="G65" s="253"/>
      <c r="H65" s="253"/>
    </row>
    <row r="66" spans="1:8" ht="12.75">
      <c r="A66" s="310"/>
      <c r="B66" s="310"/>
      <c r="C66" s="310"/>
      <c r="D66" s="311"/>
      <c r="E66" s="312"/>
      <c r="F66" s="253"/>
      <c r="G66" s="253"/>
      <c r="H66" s="253"/>
    </row>
    <row r="67" spans="1:8" ht="12.75">
      <c r="A67" s="310"/>
      <c r="B67" s="310"/>
      <c r="C67" s="310"/>
      <c r="D67" s="319"/>
      <c r="E67" s="316"/>
      <c r="F67" s="253"/>
      <c r="G67" s="253"/>
      <c r="H67" s="253"/>
    </row>
    <row r="68" spans="1:8" ht="12.75">
      <c r="A68" s="310"/>
      <c r="B68" s="310"/>
      <c r="C68" s="310"/>
      <c r="D68" s="311"/>
      <c r="E68" s="312"/>
      <c r="F68" s="253"/>
      <c r="G68" s="253"/>
      <c r="H68" s="253"/>
    </row>
    <row r="69" spans="1:8" ht="12.75">
      <c r="A69" s="310"/>
      <c r="B69" s="310"/>
      <c r="C69" s="310"/>
      <c r="D69" s="311"/>
      <c r="E69" s="312"/>
      <c r="F69" s="253"/>
      <c r="G69" s="253"/>
      <c r="H69" s="253"/>
    </row>
    <row r="70" spans="1:8" ht="12.75">
      <c r="A70" s="313"/>
      <c r="B70" s="310"/>
      <c r="C70" s="310"/>
      <c r="D70" s="325"/>
      <c r="E70" s="323"/>
      <c r="F70" s="253"/>
      <c r="G70" s="253"/>
      <c r="H70" s="253"/>
    </row>
    <row r="71" spans="1:8" ht="12.75">
      <c r="A71" s="310"/>
      <c r="B71" s="313"/>
      <c r="C71" s="313"/>
      <c r="D71" s="326"/>
      <c r="E71" s="323"/>
      <c r="F71" s="253"/>
      <c r="G71" s="253"/>
      <c r="H71" s="253"/>
    </row>
    <row r="72" spans="1:8" ht="12.75">
      <c r="A72" s="310"/>
      <c r="B72" s="313"/>
      <c r="C72" s="313"/>
      <c r="D72" s="326"/>
      <c r="E72" s="314"/>
      <c r="F72" s="253"/>
      <c r="G72" s="253"/>
      <c r="H72" s="253"/>
    </row>
    <row r="73" spans="1:8" ht="12.75">
      <c r="A73" s="310"/>
      <c r="B73" s="313"/>
      <c r="C73" s="313"/>
      <c r="D73" s="319"/>
      <c r="E73" s="320"/>
      <c r="F73" s="253"/>
      <c r="G73" s="253"/>
      <c r="H73" s="253"/>
    </row>
  </sheetData>
  <sheetProtection/>
  <mergeCells count="7">
    <mergeCell ref="B29:H29"/>
    <mergeCell ref="B31:H31"/>
    <mergeCell ref="B43:H43"/>
    <mergeCell ref="A1:H1"/>
    <mergeCell ref="B3:H3"/>
    <mergeCell ref="B15:H15"/>
    <mergeCell ref="B17:H1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tabSelected="1" zoomScale="120" zoomScaleNormal="120" zoomScalePageLayoutView="0" workbookViewId="0" topLeftCell="A138">
      <selection activeCell="L134" sqref="L134"/>
    </sheetView>
  </sheetViews>
  <sheetFormatPr defaultColWidth="9.140625" defaultRowHeight="12.75"/>
  <cols>
    <col min="1" max="1" width="4.57421875" style="36" customWidth="1"/>
    <col min="2" max="2" width="24.421875" style="36" customWidth="1"/>
    <col min="3" max="3" width="11.140625" style="36" customWidth="1"/>
    <col min="4" max="4" width="13.421875" style="36" customWidth="1"/>
    <col min="5" max="5" width="11.57421875" style="36" customWidth="1"/>
    <col min="6" max="7" width="9.140625" style="36" customWidth="1"/>
    <col min="8" max="8" width="5.140625" style="220" customWidth="1"/>
    <col min="9" max="9" width="7.00390625" style="36" customWidth="1"/>
    <col min="10" max="10" width="9.140625" style="36" customWidth="1"/>
    <col min="11" max="11" width="5.00390625" style="36" customWidth="1"/>
    <col min="12" max="12" width="12.28125" style="36" customWidth="1"/>
    <col min="13" max="13" width="12.00390625" style="36" customWidth="1"/>
    <col min="14" max="16384" width="9.140625" style="36" customWidth="1"/>
  </cols>
  <sheetData>
    <row r="1" spans="1:15" s="4" customFormat="1" ht="30.75" customHeight="1">
      <c r="A1" s="369" t="s">
        <v>142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2"/>
      <c r="M1" s="2"/>
      <c r="N1" s="2"/>
      <c r="O1" s="3"/>
    </row>
    <row r="2" spans="1:15" s="4" customFormat="1" ht="48" customHeight="1">
      <c r="A2" s="370" t="s">
        <v>34</v>
      </c>
      <c r="B2" s="370"/>
      <c r="C2" s="371" t="s">
        <v>35</v>
      </c>
      <c r="D2" s="371"/>
      <c r="E2" s="371"/>
      <c r="F2" s="371"/>
      <c r="G2" s="371"/>
      <c r="H2" s="216"/>
      <c r="I2" s="5"/>
      <c r="J2" s="5"/>
      <c r="K2" s="5"/>
      <c r="L2" s="5"/>
      <c r="M2" s="5"/>
      <c r="N2" s="5"/>
      <c r="O2" s="6"/>
    </row>
    <row r="3" spans="1:15" s="10" customFormat="1" ht="33.75" customHeight="1" thickBot="1">
      <c r="A3" s="7"/>
      <c r="B3" s="331" t="s">
        <v>9</v>
      </c>
      <c r="C3" s="332" t="s">
        <v>140</v>
      </c>
      <c r="D3" s="333" t="s">
        <v>135</v>
      </c>
      <c r="E3" s="333" t="s">
        <v>141</v>
      </c>
      <c r="F3" s="7"/>
      <c r="G3" s="7"/>
      <c r="H3" s="217"/>
      <c r="I3" s="8"/>
      <c r="J3" s="8"/>
      <c r="K3" s="8"/>
      <c r="L3" s="8"/>
      <c r="M3" s="8"/>
      <c r="N3" s="8"/>
      <c r="O3" s="9"/>
    </row>
    <row r="4" spans="1:15" s="17" customFormat="1" ht="6.75" customHeight="1" thickTop="1">
      <c r="A4" s="11"/>
      <c r="B4" s="12"/>
      <c r="C4" s="13"/>
      <c r="D4" s="14"/>
      <c r="E4" s="14"/>
      <c r="F4" s="11"/>
      <c r="G4" s="11"/>
      <c r="H4" s="218"/>
      <c r="I4" s="15"/>
      <c r="J4" s="15"/>
      <c r="K4" s="15"/>
      <c r="L4" s="15"/>
      <c r="M4" s="15"/>
      <c r="N4" s="15"/>
      <c r="O4" s="16"/>
    </row>
    <row r="5" spans="1:15" s="17" customFormat="1" ht="15" customHeight="1">
      <c r="A5" s="11"/>
      <c r="B5" s="18" t="s">
        <v>3</v>
      </c>
      <c r="C5" s="19">
        <v>8409250</v>
      </c>
      <c r="D5" s="20">
        <v>8409250</v>
      </c>
      <c r="E5" s="20">
        <v>8409250</v>
      </c>
      <c r="F5" s="11"/>
      <c r="G5" s="11"/>
      <c r="H5" s="218"/>
      <c r="I5" s="15"/>
      <c r="J5" s="15"/>
      <c r="K5" s="15"/>
      <c r="L5" s="15"/>
      <c r="M5" s="15"/>
      <c r="N5" s="15"/>
      <c r="O5" s="16"/>
    </row>
    <row r="6" spans="1:15" s="17" customFormat="1" ht="23.25" customHeight="1">
      <c r="A6" s="11"/>
      <c r="B6" s="21" t="s">
        <v>32</v>
      </c>
      <c r="C6" s="22">
        <v>5000</v>
      </c>
      <c r="D6" s="22">
        <v>5000</v>
      </c>
      <c r="E6" s="22">
        <v>5000</v>
      </c>
      <c r="F6" s="11"/>
      <c r="G6" s="11"/>
      <c r="H6" s="218"/>
      <c r="I6" s="15"/>
      <c r="J6" s="15"/>
      <c r="K6" s="15"/>
      <c r="L6" s="15"/>
      <c r="M6" s="15"/>
      <c r="N6" s="15"/>
      <c r="O6" s="16"/>
    </row>
    <row r="7" spans="1:15" s="17" customFormat="1" ht="24.75" customHeight="1">
      <c r="A7" s="11"/>
      <c r="B7" s="23" t="s">
        <v>153</v>
      </c>
      <c r="C7" s="22">
        <v>691250</v>
      </c>
      <c r="D7" s="20">
        <v>691250</v>
      </c>
      <c r="E7" s="20">
        <v>691250</v>
      </c>
      <c r="F7" s="11"/>
      <c r="G7" s="11"/>
      <c r="H7" s="218"/>
      <c r="I7" s="15"/>
      <c r="J7" s="15"/>
      <c r="K7" s="15"/>
      <c r="L7" s="15"/>
      <c r="M7" s="15"/>
      <c r="N7" s="15"/>
      <c r="O7" s="16"/>
    </row>
    <row r="8" spans="1:15" s="17" customFormat="1" ht="11.25" customHeight="1">
      <c r="A8" s="11"/>
      <c r="B8" s="24" t="s">
        <v>6</v>
      </c>
      <c r="C8" s="22"/>
      <c r="D8" s="20"/>
      <c r="E8" s="20"/>
      <c r="F8" s="11"/>
      <c r="G8" s="11"/>
      <c r="H8" s="218"/>
      <c r="I8" s="15"/>
      <c r="J8" s="15"/>
      <c r="K8" s="15"/>
      <c r="L8" s="15"/>
      <c r="M8" s="15"/>
      <c r="N8" s="15"/>
      <c r="O8" s="16"/>
    </row>
    <row r="9" spans="1:15" s="17" customFormat="1" ht="15" customHeight="1">
      <c r="A9" s="11"/>
      <c r="B9" s="25" t="s">
        <v>10</v>
      </c>
      <c r="C9" s="19"/>
      <c r="D9" s="20"/>
      <c r="E9" s="20"/>
      <c r="F9" s="11"/>
      <c r="G9" s="11"/>
      <c r="H9" s="218"/>
      <c r="I9" s="15"/>
      <c r="J9" s="15"/>
      <c r="K9" s="15"/>
      <c r="L9" s="15"/>
      <c r="M9" s="15"/>
      <c r="N9" s="15"/>
      <c r="O9" s="16"/>
    </row>
    <row r="10" spans="1:15" s="17" customFormat="1" ht="25.5" customHeight="1">
      <c r="A10" s="11"/>
      <c r="B10" s="26" t="s">
        <v>11</v>
      </c>
      <c r="C10" s="19">
        <v>2160</v>
      </c>
      <c r="D10" s="19">
        <v>2160</v>
      </c>
      <c r="E10" s="19">
        <v>2160</v>
      </c>
      <c r="F10" s="11"/>
      <c r="G10" s="11"/>
      <c r="H10" s="218"/>
      <c r="I10" s="15"/>
      <c r="J10" s="15"/>
      <c r="K10" s="15"/>
      <c r="L10" s="15"/>
      <c r="M10" s="15"/>
      <c r="N10" s="15"/>
      <c r="O10" s="16"/>
    </row>
    <row r="11" spans="1:15" s="17" customFormat="1" ht="15" customHeight="1">
      <c r="A11" s="11"/>
      <c r="B11" s="27" t="s">
        <v>7</v>
      </c>
      <c r="C11" s="19"/>
      <c r="D11" s="20"/>
      <c r="E11" s="20"/>
      <c r="F11" s="11"/>
      <c r="G11" s="11"/>
      <c r="H11" s="218"/>
      <c r="I11" s="15"/>
      <c r="J11" s="15"/>
      <c r="K11" s="15"/>
      <c r="L11" s="15"/>
      <c r="M11" s="15"/>
      <c r="N11" s="15"/>
      <c r="O11" s="16"/>
    </row>
    <row r="12" spans="1:15" s="17" customFormat="1" ht="15" customHeight="1">
      <c r="A12" s="11"/>
      <c r="B12" s="27" t="s">
        <v>155</v>
      </c>
      <c r="C12" s="28">
        <v>128231</v>
      </c>
      <c r="D12" s="29">
        <v>130000</v>
      </c>
      <c r="E12" s="29">
        <v>0</v>
      </c>
      <c r="F12" s="11"/>
      <c r="G12" s="11"/>
      <c r="H12" s="218"/>
      <c r="I12" s="15"/>
      <c r="J12" s="15"/>
      <c r="K12" s="15"/>
      <c r="L12" s="15"/>
      <c r="M12" s="15"/>
      <c r="N12" s="15"/>
      <c r="O12" s="16"/>
    </row>
    <row r="13" spans="1:15" s="34" customFormat="1" ht="15" customHeight="1">
      <c r="A13" s="30"/>
      <c r="B13" s="336" t="s">
        <v>12</v>
      </c>
      <c r="C13" s="334">
        <v>9235891</v>
      </c>
      <c r="D13" s="334">
        <v>9237660</v>
      </c>
      <c r="E13" s="335">
        <f>E5+E6+E7+E8+E9+E10+E11</f>
        <v>9107660</v>
      </c>
      <c r="F13" s="31"/>
      <c r="G13" s="31"/>
      <c r="H13" s="219"/>
      <c r="I13" s="31"/>
      <c r="J13" s="31"/>
      <c r="K13" s="31"/>
      <c r="L13" s="32"/>
      <c r="M13" s="32"/>
      <c r="N13" s="32"/>
      <c r="O13" s="33"/>
    </row>
    <row r="14" spans="1:15" ht="41.25" customHeight="1">
      <c r="A14" s="377" t="s">
        <v>152</v>
      </c>
      <c r="B14" s="377"/>
      <c r="C14" s="377"/>
      <c r="D14" s="377"/>
      <c r="E14" s="35"/>
      <c r="F14" s="35"/>
      <c r="J14" s="31"/>
      <c r="K14" s="31"/>
      <c r="L14" s="32"/>
      <c r="M14" s="32"/>
      <c r="N14" s="32"/>
      <c r="O14" s="33"/>
    </row>
    <row r="15" spans="1:15" ht="17.25" customHeight="1">
      <c r="A15" s="37"/>
      <c r="B15" s="38"/>
      <c r="C15" s="39"/>
      <c r="D15" s="35"/>
      <c r="E15" s="35"/>
      <c r="F15" s="35"/>
      <c r="G15" s="40"/>
      <c r="H15" s="221"/>
      <c r="I15" s="40"/>
      <c r="J15" s="31"/>
      <c r="K15" s="31"/>
      <c r="L15" s="32"/>
      <c r="M15" s="32"/>
      <c r="N15" s="32"/>
      <c r="O15" s="33"/>
    </row>
    <row r="16" spans="1:15" ht="36.75" customHeight="1">
      <c r="A16" s="41"/>
      <c r="B16" s="42"/>
      <c r="C16" s="43"/>
      <c r="D16" s="372" t="s">
        <v>36</v>
      </c>
      <c r="E16" s="373"/>
      <c r="F16" s="373"/>
      <c r="G16" s="374"/>
      <c r="H16" s="375"/>
      <c r="I16" s="376"/>
      <c r="J16" s="44"/>
      <c r="K16" s="45"/>
      <c r="L16" s="378" t="s">
        <v>112</v>
      </c>
      <c r="M16" s="379"/>
      <c r="N16" s="2"/>
      <c r="O16" s="3"/>
    </row>
    <row r="17" spans="1:15" ht="53.25" customHeight="1">
      <c r="A17" s="46" t="s">
        <v>37</v>
      </c>
      <c r="B17" s="47" t="s">
        <v>13</v>
      </c>
      <c r="C17" s="48" t="s">
        <v>134</v>
      </c>
      <c r="D17" s="48"/>
      <c r="E17" s="48" t="s">
        <v>38</v>
      </c>
      <c r="F17" s="48" t="s">
        <v>4</v>
      </c>
      <c r="G17" s="49" t="s">
        <v>5</v>
      </c>
      <c r="H17" s="49" t="s">
        <v>6</v>
      </c>
      <c r="I17" s="49" t="s">
        <v>10</v>
      </c>
      <c r="J17" s="50" t="s">
        <v>39</v>
      </c>
      <c r="K17" s="50" t="s">
        <v>7</v>
      </c>
      <c r="L17" s="48" t="s">
        <v>136</v>
      </c>
      <c r="M17" s="48" t="s">
        <v>139</v>
      </c>
      <c r="N17" s="51"/>
      <c r="O17" s="52"/>
    </row>
    <row r="18" spans="1:15" ht="13.5" thickBot="1">
      <c r="A18" s="53" t="s">
        <v>40</v>
      </c>
      <c r="B18" s="54" t="s">
        <v>41</v>
      </c>
      <c r="C18" s="54" t="s">
        <v>42</v>
      </c>
      <c r="D18" s="54" t="s">
        <v>43</v>
      </c>
      <c r="E18" s="54" t="s">
        <v>85</v>
      </c>
      <c r="F18" s="54" t="s">
        <v>88</v>
      </c>
      <c r="G18" s="54" t="s">
        <v>44</v>
      </c>
      <c r="H18" s="53" t="s">
        <v>45</v>
      </c>
      <c r="I18" s="54" t="s">
        <v>46</v>
      </c>
      <c r="J18" s="54" t="s">
        <v>47</v>
      </c>
      <c r="K18" s="54" t="s">
        <v>48</v>
      </c>
      <c r="L18" s="54" t="s">
        <v>49</v>
      </c>
      <c r="M18" s="54" t="s">
        <v>89</v>
      </c>
      <c r="N18" s="55"/>
      <c r="O18" s="56"/>
    </row>
    <row r="19" spans="1:15" s="60" customFormat="1" ht="21.75" customHeight="1" thickTop="1">
      <c r="A19" s="57">
        <v>31</v>
      </c>
      <c r="B19" s="1" t="s">
        <v>25</v>
      </c>
      <c r="C19" s="185">
        <f>SUM(C20+C21+C22)</f>
        <v>7373010</v>
      </c>
      <c r="D19" s="185">
        <f>SUM(D20+D21+D22)</f>
        <v>0</v>
      </c>
      <c r="E19" s="185">
        <f aca="true" t="shared" si="0" ref="E19:K19">SUM(E20+E21+E22)</f>
        <v>7373010</v>
      </c>
      <c r="F19" s="185">
        <f t="shared" si="0"/>
        <v>0</v>
      </c>
      <c r="G19" s="185">
        <f t="shared" si="0"/>
        <v>0</v>
      </c>
      <c r="H19" s="222">
        <f t="shared" si="0"/>
        <v>0</v>
      </c>
      <c r="I19" s="185">
        <f t="shared" si="0"/>
        <v>0</v>
      </c>
      <c r="J19" s="185">
        <f t="shared" si="0"/>
        <v>0</v>
      </c>
      <c r="K19" s="185">
        <f t="shared" si="0"/>
        <v>0</v>
      </c>
      <c r="L19" s="327">
        <v>7373010</v>
      </c>
      <c r="M19" s="327">
        <v>7373010</v>
      </c>
      <c r="N19" s="58"/>
      <c r="O19" s="59"/>
    </row>
    <row r="20" spans="1:15" s="60" customFormat="1" ht="16.5" customHeight="1">
      <c r="A20" s="61">
        <v>311</v>
      </c>
      <c r="B20" s="62" t="s">
        <v>33</v>
      </c>
      <c r="C20" s="186">
        <f>SUM(D20+E20+F20+G20+H20+I20+J20+K20)</f>
        <v>6039260</v>
      </c>
      <c r="D20" s="62"/>
      <c r="E20" s="62">
        <v>6039260</v>
      </c>
      <c r="F20" s="62"/>
      <c r="G20" s="62"/>
      <c r="H20" s="223"/>
      <c r="I20" s="62"/>
      <c r="J20" s="62"/>
      <c r="K20" s="62"/>
      <c r="L20" s="62"/>
      <c r="M20" s="62"/>
      <c r="N20" s="63"/>
      <c r="O20" s="64"/>
    </row>
    <row r="21" spans="1:15" s="60" customFormat="1" ht="16.5" customHeight="1">
      <c r="A21" s="61">
        <v>312</v>
      </c>
      <c r="B21" s="62" t="s">
        <v>14</v>
      </c>
      <c r="C21" s="186">
        <f>SUM(D21+E21+F21+G21+H21+I21+J21+K21)</f>
        <v>295000</v>
      </c>
      <c r="D21" s="62"/>
      <c r="E21" s="62">
        <v>295000</v>
      </c>
      <c r="F21" s="62"/>
      <c r="G21" s="62"/>
      <c r="H21" s="223"/>
      <c r="I21" s="62"/>
      <c r="J21" s="62"/>
      <c r="K21" s="62"/>
      <c r="L21" s="62"/>
      <c r="M21" s="62"/>
      <c r="N21" s="63"/>
      <c r="O21" s="64"/>
    </row>
    <row r="22" spans="1:15" s="60" customFormat="1" ht="16.5" customHeight="1">
      <c r="A22" s="61">
        <v>313</v>
      </c>
      <c r="B22" s="62" t="s">
        <v>26</v>
      </c>
      <c r="C22" s="186">
        <f>SUM(D22+E22+F22+G22+H22+I22+J22+K22)</f>
        <v>1038750</v>
      </c>
      <c r="D22" s="62"/>
      <c r="E22" s="62">
        <v>1038750</v>
      </c>
      <c r="F22" s="62"/>
      <c r="G22" s="62"/>
      <c r="H22" s="223"/>
      <c r="I22" s="62"/>
      <c r="J22" s="62"/>
      <c r="K22" s="62"/>
      <c r="L22" s="62"/>
      <c r="M22" s="62"/>
      <c r="N22" s="63"/>
      <c r="O22" s="64"/>
    </row>
    <row r="23" spans="1:15" s="60" customFormat="1" ht="21" customHeight="1">
      <c r="A23" s="65">
        <v>32</v>
      </c>
      <c r="B23" s="66" t="s">
        <v>15</v>
      </c>
      <c r="C23" s="187">
        <f>SUM(C24)</f>
        <v>177200</v>
      </c>
      <c r="D23" s="187">
        <f>SUM(D24)</f>
        <v>0</v>
      </c>
      <c r="E23" s="187">
        <f>SUM(E24)</f>
        <v>177200</v>
      </c>
      <c r="F23" s="187">
        <f aca="true" t="shared" si="1" ref="F23:K23">SUM(F24)</f>
        <v>0</v>
      </c>
      <c r="G23" s="187">
        <f t="shared" si="1"/>
        <v>0</v>
      </c>
      <c r="H23" s="224">
        <f t="shared" si="1"/>
        <v>0</v>
      </c>
      <c r="I23" s="187">
        <f t="shared" si="1"/>
        <v>0</v>
      </c>
      <c r="J23" s="187">
        <f t="shared" si="1"/>
        <v>0</v>
      </c>
      <c r="K23" s="187">
        <f t="shared" si="1"/>
        <v>0</v>
      </c>
      <c r="L23" s="328">
        <v>177200</v>
      </c>
      <c r="M23" s="328">
        <v>177200</v>
      </c>
      <c r="N23" s="63"/>
      <c r="O23" s="64"/>
    </row>
    <row r="24" spans="1:15" s="60" customFormat="1" ht="13.5" customHeight="1">
      <c r="A24" s="61">
        <v>321</v>
      </c>
      <c r="B24" s="67" t="s">
        <v>27</v>
      </c>
      <c r="C24" s="186">
        <f>SUM(D24+E24+F24+G24+H24+I24+J24+K24)</f>
        <v>177200</v>
      </c>
      <c r="D24" s="62"/>
      <c r="E24" s="62">
        <v>177200</v>
      </c>
      <c r="F24" s="62"/>
      <c r="G24" s="62"/>
      <c r="H24" s="223"/>
      <c r="I24" s="62"/>
      <c r="J24" s="62"/>
      <c r="K24" s="62"/>
      <c r="L24" s="62"/>
      <c r="M24" s="62"/>
      <c r="N24" s="63"/>
      <c r="O24" s="64"/>
    </row>
    <row r="25" spans="1:15" ht="30.75" customHeight="1">
      <c r="A25" s="68"/>
      <c r="B25" s="69" t="s">
        <v>86</v>
      </c>
      <c r="C25" s="188">
        <f>SUM(C19+C23)</f>
        <v>7550210</v>
      </c>
      <c r="D25" s="188">
        <f>SUM(D19+D23)</f>
        <v>0</v>
      </c>
      <c r="E25" s="188">
        <f>SUM(E19+E23)</f>
        <v>7550210</v>
      </c>
      <c r="F25" s="188">
        <f aca="true" t="shared" si="2" ref="F25:M25">SUM(F19+F23)</f>
        <v>0</v>
      </c>
      <c r="G25" s="188">
        <f t="shared" si="2"/>
        <v>0</v>
      </c>
      <c r="H25" s="225">
        <f t="shared" si="2"/>
        <v>0</v>
      </c>
      <c r="I25" s="188">
        <f t="shared" si="2"/>
        <v>0</v>
      </c>
      <c r="J25" s="188">
        <f t="shared" si="2"/>
        <v>0</v>
      </c>
      <c r="K25" s="188">
        <f t="shared" si="2"/>
        <v>0</v>
      </c>
      <c r="L25" s="188">
        <f t="shared" si="2"/>
        <v>7550210</v>
      </c>
      <c r="M25" s="188">
        <f t="shared" si="2"/>
        <v>7550210</v>
      </c>
      <c r="N25" s="63"/>
      <c r="O25" s="64"/>
    </row>
    <row r="26" spans="1:15" ht="17.25" customHeight="1">
      <c r="A26" s="70"/>
      <c r="B26" s="71"/>
      <c r="C26" s="39"/>
      <c r="D26" s="383"/>
      <c r="E26" s="383"/>
      <c r="F26" s="72"/>
      <c r="G26" s="371"/>
      <c r="H26" s="371"/>
      <c r="I26" s="371"/>
      <c r="J26" s="73"/>
      <c r="K26" s="73"/>
      <c r="L26" s="73"/>
      <c r="M26" s="73"/>
      <c r="N26" s="63"/>
      <c r="O26" s="64"/>
    </row>
    <row r="27" spans="1:15" ht="18" customHeight="1">
      <c r="A27" s="74"/>
      <c r="B27" s="75"/>
      <c r="C27" s="211"/>
      <c r="D27" s="76"/>
      <c r="E27" s="76"/>
      <c r="F27" s="77"/>
      <c r="G27" s="78"/>
      <c r="H27" s="217"/>
      <c r="I27" s="78"/>
      <c r="J27" s="78"/>
      <c r="K27" s="73"/>
      <c r="L27" s="73"/>
      <c r="M27" s="73"/>
      <c r="N27" s="63"/>
      <c r="O27" s="64"/>
    </row>
    <row r="28" spans="1:15" ht="15" customHeight="1">
      <c r="A28" s="79" t="s">
        <v>83</v>
      </c>
      <c r="B28" s="38"/>
      <c r="C28" s="80" t="s">
        <v>109</v>
      </c>
      <c r="D28" s="81" t="s">
        <v>82</v>
      </c>
      <c r="E28" s="76"/>
      <c r="F28" s="35"/>
      <c r="G28" s="371"/>
      <c r="H28" s="371"/>
      <c r="I28" s="371"/>
      <c r="J28" s="371"/>
      <c r="K28" s="73"/>
      <c r="L28" s="73"/>
      <c r="M28" s="73"/>
      <c r="N28" s="63"/>
      <c r="O28" s="64"/>
    </row>
    <row r="29" spans="1:15" s="83" customFormat="1" ht="52.5" customHeight="1">
      <c r="A29" s="46" t="s">
        <v>37</v>
      </c>
      <c r="B29" s="47" t="s">
        <v>13</v>
      </c>
      <c r="C29" s="48" t="s">
        <v>134</v>
      </c>
      <c r="D29" s="48" t="s">
        <v>87</v>
      </c>
      <c r="E29" s="48" t="s">
        <v>38</v>
      </c>
      <c r="F29" s="48" t="s">
        <v>4</v>
      </c>
      <c r="G29" s="49" t="s">
        <v>5</v>
      </c>
      <c r="H29" s="49" t="s">
        <v>6</v>
      </c>
      <c r="I29" s="49" t="s">
        <v>10</v>
      </c>
      <c r="J29" s="50" t="s">
        <v>39</v>
      </c>
      <c r="K29" s="50" t="s">
        <v>7</v>
      </c>
      <c r="L29" s="48" t="s">
        <v>136</v>
      </c>
      <c r="M29" s="48" t="s">
        <v>139</v>
      </c>
      <c r="N29" s="73"/>
      <c r="O29" s="82"/>
    </row>
    <row r="30" spans="1:15" s="83" customFormat="1" ht="13.5" thickBot="1">
      <c r="A30" s="84" t="s">
        <v>40</v>
      </c>
      <c r="B30" s="85" t="s">
        <v>41</v>
      </c>
      <c r="C30" s="85" t="s">
        <v>42</v>
      </c>
      <c r="D30" s="85" t="s">
        <v>43</v>
      </c>
      <c r="E30" s="85" t="s">
        <v>85</v>
      </c>
      <c r="F30" s="85" t="s">
        <v>88</v>
      </c>
      <c r="G30" s="85" t="s">
        <v>44</v>
      </c>
      <c r="H30" s="84" t="s">
        <v>45</v>
      </c>
      <c r="I30" s="85" t="s">
        <v>46</v>
      </c>
      <c r="J30" s="85" t="s">
        <v>47</v>
      </c>
      <c r="K30" s="85" t="s">
        <v>48</v>
      </c>
      <c r="L30" s="85" t="s">
        <v>49</v>
      </c>
      <c r="M30" s="85" t="s">
        <v>89</v>
      </c>
      <c r="N30" s="73"/>
      <c r="O30" s="82"/>
    </row>
    <row r="31" spans="1:15" s="90" customFormat="1" ht="20.25" customHeight="1" thickTop="1">
      <c r="A31" s="86">
        <v>32</v>
      </c>
      <c r="B31" s="87" t="s">
        <v>15</v>
      </c>
      <c r="C31" s="189">
        <f>SUM(C32+C35+C42+C52)</f>
        <v>408231</v>
      </c>
      <c r="D31" s="189">
        <f aca="true" t="shared" si="3" ref="D31:K31">SUM(D32+D35+D42+D52)</f>
        <v>387271</v>
      </c>
      <c r="E31" s="189">
        <f t="shared" si="3"/>
        <v>13800</v>
      </c>
      <c r="F31" s="189">
        <f t="shared" si="3"/>
        <v>5000</v>
      </c>
      <c r="G31" s="189">
        <f t="shared" si="3"/>
        <v>0</v>
      </c>
      <c r="H31" s="215">
        <f t="shared" si="3"/>
        <v>0</v>
      </c>
      <c r="I31" s="189">
        <f t="shared" si="3"/>
        <v>0</v>
      </c>
      <c r="J31" s="189">
        <f t="shared" si="3"/>
        <v>2160</v>
      </c>
      <c r="K31" s="189">
        <f t="shared" si="3"/>
        <v>0</v>
      </c>
      <c r="L31" s="328">
        <v>410000</v>
      </c>
      <c r="M31" s="328">
        <v>280000</v>
      </c>
      <c r="N31" s="88"/>
      <c r="O31" s="89"/>
    </row>
    <row r="32" spans="1:15" s="34" customFormat="1" ht="19.5" customHeight="1">
      <c r="A32" s="91">
        <v>321</v>
      </c>
      <c r="B32" s="92" t="s">
        <v>27</v>
      </c>
      <c r="C32" s="187">
        <f>SUM(C33+C34)</f>
        <v>61500</v>
      </c>
      <c r="D32" s="187">
        <f>SUM(D33+D34)</f>
        <v>61500</v>
      </c>
      <c r="E32" s="187">
        <f aca="true" t="shared" si="4" ref="E32:K32">SUM(E33+E34)</f>
        <v>0</v>
      </c>
      <c r="F32" s="187">
        <f t="shared" si="4"/>
        <v>0</v>
      </c>
      <c r="G32" s="187">
        <f t="shared" si="4"/>
        <v>0</v>
      </c>
      <c r="H32" s="224">
        <f t="shared" si="4"/>
        <v>0</v>
      </c>
      <c r="I32" s="187">
        <f t="shared" si="4"/>
        <v>0</v>
      </c>
      <c r="J32" s="187">
        <f t="shared" si="4"/>
        <v>0</v>
      </c>
      <c r="K32" s="187">
        <f t="shared" si="4"/>
        <v>0</v>
      </c>
      <c r="L32" s="187"/>
      <c r="M32" s="187"/>
      <c r="N32" s="93"/>
      <c r="O32" s="94"/>
    </row>
    <row r="33" spans="1:15" ht="12.75">
      <c r="A33" s="95">
        <v>3211</v>
      </c>
      <c r="B33" s="96" t="s">
        <v>50</v>
      </c>
      <c r="C33" s="186">
        <f>SUM(D33+E33+F33+G33+H33+I33+J33+K33)</f>
        <v>57000</v>
      </c>
      <c r="D33" s="97">
        <v>57000</v>
      </c>
      <c r="E33" s="97"/>
      <c r="F33" s="97"/>
      <c r="G33" s="97"/>
      <c r="H33" s="226"/>
      <c r="I33" s="97"/>
      <c r="J33" s="97"/>
      <c r="K33" s="97"/>
      <c r="L33" s="214"/>
      <c r="M33" s="214"/>
      <c r="N33" s="98"/>
      <c r="O33" s="33"/>
    </row>
    <row r="34" spans="1:15" ht="13.5" customHeight="1">
      <c r="A34" s="99">
        <v>3213</v>
      </c>
      <c r="B34" s="100" t="s">
        <v>51</v>
      </c>
      <c r="C34" s="186">
        <f>SUM(D34+E34+F34+G34+H34+I34+J34+K34)</f>
        <v>4500</v>
      </c>
      <c r="D34" s="100">
        <v>4500</v>
      </c>
      <c r="E34" s="100"/>
      <c r="F34" s="100"/>
      <c r="G34" s="100"/>
      <c r="H34" s="227"/>
      <c r="I34" s="100"/>
      <c r="J34" s="100"/>
      <c r="K34" s="100"/>
      <c r="L34" s="100"/>
      <c r="M34" s="100"/>
      <c r="N34" s="101"/>
      <c r="O34" s="101"/>
    </row>
    <row r="35" spans="1:15" s="34" customFormat="1" ht="18" customHeight="1">
      <c r="A35" s="102">
        <v>322</v>
      </c>
      <c r="B35" s="103" t="s">
        <v>28</v>
      </c>
      <c r="C35" s="190">
        <f>SUM(C36+C37+C38+C39+C40+C41)</f>
        <v>103921</v>
      </c>
      <c r="D35" s="190">
        <f aca="true" t="shared" si="5" ref="D35:K35">SUM(D36+D37+D38+D39+D40+D41)</f>
        <v>99421</v>
      </c>
      <c r="E35" s="190">
        <f t="shared" si="5"/>
        <v>4500</v>
      </c>
      <c r="F35" s="190">
        <f t="shared" si="5"/>
        <v>0</v>
      </c>
      <c r="G35" s="190">
        <f t="shared" si="5"/>
        <v>0</v>
      </c>
      <c r="H35" s="228">
        <f t="shared" si="5"/>
        <v>0</v>
      </c>
      <c r="I35" s="190">
        <f t="shared" si="5"/>
        <v>0</v>
      </c>
      <c r="J35" s="190">
        <f t="shared" si="5"/>
        <v>0</v>
      </c>
      <c r="K35" s="190">
        <f t="shared" si="5"/>
        <v>0</v>
      </c>
      <c r="L35" s="190"/>
      <c r="M35" s="190"/>
      <c r="N35" s="104"/>
      <c r="O35" s="104"/>
    </row>
    <row r="36" spans="1:15" ht="14.25" customHeight="1">
      <c r="A36" s="95">
        <v>3221</v>
      </c>
      <c r="B36" s="96" t="s">
        <v>52</v>
      </c>
      <c r="C36" s="186">
        <f aca="true" t="shared" si="6" ref="C36:C41">SUM(D36+E36+F36+G36+H36+I36+J36+K36)</f>
        <v>63500</v>
      </c>
      <c r="D36" s="96">
        <v>59000</v>
      </c>
      <c r="E36" s="96">
        <v>4500</v>
      </c>
      <c r="F36" s="96"/>
      <c r="G36" s="96"/>
      <c r="H36" s="108"/>
      <c r="I36" s="96"/>
      <c r="J36" s="96"/>
      <c r="K36" s="96"/>
      <c r="L36" s="96"/>
      <c r="M36" s="96"/>
      <c r="N36" s="59"/>
      <c r="O36" s="59"/>
    </row>
    <row r="37" spans="1:15" ht="14.25" customHeight="1">
      <c r="A37" s="95">
        <v>3222</v>
      </c>
      <c r="B37" s="96" t="s">
        <v>53</v>
      </c>
      <c r="C37" s="186">
        <f t="shared" si="6"/>
        <v>0</v>
      </c>
      <c r="D37" s="96"/>
      <c r="E37" s="96"/>
      <c r="F37" s="96"/>
      <c r="G37" s="96"/>
      <c r="H37" s="108"/>
      <c r="I37" s="96"/>
      <c r="J37" s="96"/>
      <c r="K37" s="96"/>
      <c r="L37" s="96"/>
      <c r="M37" s="96"/>
      <c r="N37" s="104"/>
      <c r="O37" s="104"/>
    </row>
    <row r="38" spans="1:15" ht="14.25" customHeight="1">
      <c r="A38" s="95">
        <v>3223</v>
      </c>
      <c r="B38" s="96" t="s">
        <v>91</v>
      </c>
      <c r="C38" s="186">
        <f t="shared" si="6"/>
        <v>0</v>
      </c>
      <c r="D38" s="96"/>
      <c r="E38" s="96"/>
      <c r="F38" s="96"/>
      <c r="G38" s="96"/>
      <c r="H38" s="108"/>
      <c r="I38" s="96"/>
      <c r="J38" s="96"/>
      <c r="K38" s="96"/>
      <c r="L38" s="96"/>
      <c r="M38" s="96"/>
      <c r="N38" s="104"/>
      <c r="O38" s="104"/>
    </row>
    <row r="39" spans="1:15" ht="14.25" customHeight="1">
      <c r="A39" s="95">
        <v>3224</v>
      </c>
      <c r="B39" s="96" t="s">
        <v>92</v>
      </c>
      <c r="C39" s="186">
        <f t="shared" si="6"/>
        <v>7500</v>
      </c>
      <c r="D39" s="96">
        <v>7500</v>
      </c>
      <c r="E39" s="96"/>
      <c r="F39" s="96"/>
      <c r="G39" s="96"/>
      <c r="H39" s="108"/>
      <c r="I39" s="96"/>
      <c r="J39" s="96"/>
      <c r="K39" s="96"/>
      <c r="L39" s="96"/>
      <c r="M39" s="96"/>
      <c r="N39" s="104"/>
      <c r="O39" s="104"/>
    </row>
    <row r="40" spans="1:15" ht="14.25" customHeight="1">
      <c r="A40" s="95">
        <v>3225</v>
      </c>
      <c r="B40" s="96" t="s">
        <v>17</v>
      </c>
      <c r="C40" s="186">
        <f t="shared" si="6"/>
        <v>30231</v>
      </c>
      <c r="D40" s="96">
        <v>30231</v>
      </c>
      <c r="E40" s="96"/>
      <c r="F40" s="96"/>
      <c r="G40" s="96"/>
      <c r="H40" s="108"/>
      <c r="I40" s="96"/>
      <c r="J40" s="96"/>
      <c r="K40" s="96"/>
      <c r="L40" s="96"/>
      <c r="M40" s="96"/>
      <c r="N40" s="104"/>
      <c r="O40" s="104"/>
    </row>
    <row r="41" spans="1:15" ht="14.25" customHeight="1">
      <c r="A41" s="95">
        <v>3227</v>
      </c>
      <c r="B41" s="96" t="s">
        <v>90</v>
      </c>
      <c r="C41" s="186">
        <f t="shared" si="6"/>
        <v>2690</v>
      </c>
      <c r="D41" s="96">
        <v>2690</v>
      </c>
      <c r="E41" s="96"/>
      <c r="F41" s="96"/>
      <c r="G41" s="96"/>
      <c r="H41" s="108"/>
      <c r="I41" s="96"/>
      <c r="J41" s="96"/>
      <c r="K41" s="96"/>
      <c r="L41" s="96"/>
      <c r="M41" s="96"/>
      <c r="N41" s="104"/>
      <c r="O41" s="104"/>
    </row>
    <row r="42" spans="1:15" s="34" customFormat="1" ht="21.75" customHeight="1">
      <c r="A42" s="105">
        <v>323</v>
      </c>
      <c r="B42" s="66" t="s">
        <v>29</v>
      </c>
      <c r="C42" s="187">
        <f>SUM(C43+C44+C45+C46+C47+C48+C49+C50+C51)</f>
        <v>239510</v>
      </c>
      <c r="D42" s="187">
        <f aca="true" t="shared" si="7" ref="D42:K42">SUM(D43+D44+D45+D46+D47+D48+D49+D50+D51)</f>
        <v>225950</v>
      </c>
      <c r="E42" s="187">
        <f t="shared" si="7"/>
        <v>6400</v>
      </c>
      <c r="F42" s="187">
        <f t="shared" si="7"/>
        <v>5000</v>
      </c>
      <c r="G42" s="187">
        <f t="shared" si="7"/>
        <v>0</v>
      </c>
      <c r="H42" s="224">
        <f t="shared" si="7"/>
        <v>0</v>
      </c>
      <c r="I42" s="187">
        <f t="shared" si="7"/>
        <v>0</v>
      </c>
      <c r="J42" s="187">
        <f t="shared" si="7"/>
        <v>2160</v>
      </c>
      <c r="K42" s="187">
        <f t="shared" si="7"/>
        <v>0</v>
      </c>
      <c r="L42" s="187"/>
      <c r="M42" s="187"/>
      <c r="N42" s="104"/>
      <c r="O42" s="104"/>
    </row>
    <row r="43" spans="1:15" ht="14.25" customHeight="1">
      <c r="A43" s="95">
        <v>3231</v>
      </c>
      <c r="B43" s="96" t="s">
        <v>55</v>
      </c>
      <c r="C43" s="186">
        <f>SUM(D43+E43+F43+G43+H43+I43+J43+K43)</f>
        <v>29900</v>
      </c>
      <c r="D43" s="96">
        <v>26000</v>
      </c>
      <c r="E43" s="96">
        <v>3900</v>
      </c>
      <c r="F43" s="96"/>
      <c r="G43" s="96"/>
      <c r="H43" s="108"/>
      <c r="I43" s="96"/>
      <c r="J43" s="96"/>
      <c r="K43" s="96"/>
      <c r="L43" s="96"/>
      <c r="M43" s="96"/>
      <c r="N43" s="104"/>
      <c r="O43" s="104"/>
    </row>
    <row r="44" spans="1:15" ht="14.25" customHeight="1">
      <c r="A44" s="95">
        <v>3232</v>
      </c>
      <c r="B44" s="96" t="s">
        <v>56</v>
      </c>
      <c r="C44" s="186">
        <f aca="true" t="shared" si="8" ref="C44:C51">SUM(D44+E44+F44+G44+H44+I44+J44+K44)</f>
        <v>135160</v>
      </c>
      <c r="D44" s="96">
        <v>128000</v>
      </c>
      <c r="E44" s="96"/>
      <c r="F44" s="96">
        <v>5000</v>
      </c>
      <c r="G44" s="96"/>
      <c r="H44" s="108"/>
      <c r="I44" s="96"/>
      <c r="J44" s="96">
        <v>2160</v>
      </c>
      <c r="K44" s="96"/>
      <c r="L44" s="96"/>
      <c r="M44" s="96"/>
      <c r="N44" s="104"/>
      <c r="O44" s="104"/>
    </row>
    <row r="45" spans="1:15" ht="14.25" customHeight="1">
      <c r="A45" s="95">
        <v>3233</v>
      </c>
      <c r="B45" s="96" t="s">
        <v>57</v>
      </c>
      <c r="C45" s="186">
        <f t="shared" si="8"/>
        <v>0</v>
      </c>
      <c r="D45" s="96"/>
      <c r="E45" s="96"/>
      <c r="F45" s="96"/>
      <c r="G45" s="96"/>
      <c r="H45" s="108"/>
      <c r="I45" s="96"/>
      <c r="J45" s="96"/>
      <c r="K45" s="96"/>
      <c r="L45" s="96"/>
      <c r="M45" s="96"/>
      <c r="N45" s="104"/>
      <c r="O45" s="104"/>
    </row>
    <row r="46" spans="1:15" ht="14.25" customHeight="1">
      <c r="A46" s="95">
        <v>3234</v>
      </c>
      <c r="B46" s="96" t="s">
        <v>18</v>
      </c>
      <c r="C46" s="186">
        <f t="shared" si="8"/>
        <v>38950</v>
      </c>
      <c r="D46" s="96">
        <v>38950</v>
      </c>
      <c r="E46" s="96"/>
      <c r="F46" s="96"/>
      <c r="G46" s="96"/>
      <c r="H46" s="108"/>
      <c r="I46" s="96"/>
      <c r="J46" s="96"/>
      <c r="K46" s="96"/>
      <c r="L46" s="96"/>
      <c r="M46" s="96"/>
      <c r="N46" s="104"/>
      <c r="O46" s="104"/>
    </row>
    <row r="47" spans="1:15" ht="14.25" customHeight="1">
      <c r="A47" s="95">
        <v>3235</v>
      </c>
      <c r="B47" s="96" t="s">
        <v>19</v>
      </c>
      <c r="C47" s="186">
        <f t="shared" si="8"/>
        <v>0</v>
      </c>
      <c r="D47" s="96"/>
      <c r="E47" s="96"/>
      <c r="F47" s="96"/>
      <c r="G47" s="96"/>
      <c r="H47" s="108"/>
      <c r="I47" s="96"/>
      <c r="J47" s="96"/>
      <c r="K47" s="96"/>
      <c r="L47" s="96"/>
      <c r="M47" s="96"/>
      <c r="N47" s="64"/>
      <c r="O47" s="64"/>
    </row>
    <row r="48" spans="1:15" ht="14.25" customHeight="1">
      <c r="A48" s="95">
        <v>3236</v>
      </c>
      <c r="B48" s="96" t="s">
        <v>58</v>
      </c>
      <c r="C48" s="186">
        <f t="shared" si="8"/>
        <v>0</v>
      </c>
      <c r="D48" s="96"/>
      <c r="E48" s="96"/>
      <c r="F48" s="96"/>
      <c r="G48" s="96"/>
      <c r="H48" s="108"/>
      <c r="I48" s="96"/>
      <c r="J48" s="96"/>
      <c r="K48" s="96"/>
      <c r="L48" s="96"/>
      <c r="M48" s="96"/>
      <c r="N48" s="104"/>
      <c r="O48" s="104"/>
    </row>
    <row r="49" spans="1:15" ht="14.25" customHeight="1">
      <c r="A49" s="95">
        <v>3237</v>
      </c>
      <c r="B49" s="96" t="s">
        <v>59</v>
      </c>
      <c r="C49" s="186">
        <f t="shared" si="8"/>
        <v>12500</v>
      </c>
      <c r="D49" s="96">
        <v>10000</v>
      </c>
      <c r="E49" s="96">
        <v>2500</v>
      </c>
      <c r="F49" s="96"/>
      <c r="G49" s="96"/>
      <c r="H49" s="108"/>
      <c r="I49" s="96"/>
      <c r="J49" s="96"/>
      <c r="K49" s="96"/>
      <c r="L49" s="96"/>
      <c r="M49" s="96"/>
      <c r="N49" s="104"/>
      <c r="O49" s="104"/>
    </row>
    <row r="50" spans="1:15" ht="14.25" customHeight="1">
      <c r="A50" s="95">
        <v>3238</v>
      </c>
      <c r="B50" s="96" t="s">
        <v>20</v>
      </c>
      <c r="C50" s="186">
        <f t="shared" si="8"/>
        <v>9500</v>
      </c>
      <c r="D50" s="96">
        <v>9500</v>
      </c>
      <c r="E50" s="96"/>
      <c r="F50" s="96"/>
      <c r="G50" s="96"/>
      <c r="H50" s="108"/>
      <c r="I50" s="96"/>
      <c r="J50" s="96"/>
      <c r="K50" s="96"/>
      <c r="L50" s="96"/>
      <c r="M50" s="96"/>
      <c r="N50" s="104"/>
      <c r="O50" s="104"/>
    </row>
    <row r="51" spans="1:15" ht="14.25" customHeight="1">
      <c r="A51" s="95">
        <v>3239</v>
      </c>
      <c r="B51" s="96" t="s">
        <v>21</v>
      </c>
      <c r="C51" s="186">
        <f t="shared" si="8"/>
        <v>13500</v>
      </c>
      <c r="D51" s="96">
        <v>13500</v>
      </c>
      <c r="E51" s="96"/>
      <c r="F51" s="96"/>
      <c r="G51" s="96"/>
      <c r="H51" s="108"/>
      <c r="I51" s="96"/>
      <c r="J51" s="96"/>
      <c r="K51" s="96"/>
      <c r="L51" s="96"/>
      <c r="M51" s="96"/>
      <c r="N51" s="104"/>
      <c r="O51" s="104"/>
    </row>
    <row r="52" spans="1:15" s="34" customFormat="1" ht="22.5">
      <c r="A52" s="105">
        <v>329</v>
      </c>
      <c r="B52" s="66" t="s">
        <v>30</v>
      </c>
      <c r="C52" s="187">
        <f>SUM(D52+E52+F52+G52+H52+I52+J52+K52)</f>
        <v>3300</v>
      </c>
      <c r="D52" s="66">
        <v>400</v>
      </c>
      <c r="E52" s="66">
        <v>2900</v>
      </c>
      <c r="F52" s="66"/>
      <c r="G52" s="66"/>
      <c r="H52" s="229"/>
      <c r="I52" s="66"/>
      <c r="J52" s="66"/>
      <c r="K52" s="66"/>
      <c r="L52" s="66"/>
      <c r="M52" s="66"/>
      <c r="N52" s="33"/>
      <c r="O52" s="33"/>
    </row>
    <row r="53" spans="1:15" s="107" customFormat="1" ht="18" customHeight="1">
      <c r="A53" s="86">
        <v>34</v>
      </c>
      <c r="B53" s="87" t="s">
        <v>22</v>
      </c>
      <c r="C53" s="189">
        <f>SUM(C54+C55+C56)</f>
        <v>4000</v>
      </c>
      <c r="D53" s="189">
        <f aca="true" t="shared" si="9" ref="D53:K53">SUM(D54+D55+D56)</f>
        <v>4000</v>
      </c>
      <c r="E53" s="189">
        <f t="shared" si="9"/>
        <v>0</v>
      </c>
      <c r="F53" s="189">
        <f t="shared" si="9"/>
        <v>0</v>
      </c>
      <c r="G53" s="189">
        <f t="shared" si="9"/>
        <v>0</v>
      </c>
      <c r="H53" s="215">
        <f t="shared" si="9"/>
        <v>0</v>
      </c>
      <c r="I53" s="189">
        <f t="shared" si="9"/>
        <v>0</v>
      </c>
      <c r="J53" s="189">
        <f t="shared" si="9"/>
        <v>0</v>
      </c>
      <c r="K53" s="189">
        <f t="shared" si="9"/>
        <v>0</v>
      </c>
      <c r="L53" s="328">
        <v>4000</v>
      </c>
      <c r="M53" s="328">
        <v>4000</v>
      </c>
      <c r="N53" s="106"/>
      <c r="O53" s="106"/>
    </row>
    <row r="54" spans="1:15" ht="22.5">
      <c r="A54" s="95">
        <v>3431</v>
      </c>
      <c r="B54" s="96" t="s">
        <v>60</v>
      </c>
      <c r="C54" s="186">
        <f>SUM(D54+E54+F54+G54+H54+I54+J54+K54)</f>
        <v>4000</v>
      </c>
      <c r="D54" s="96">
        <v>4000</v>
      </c>
      <c r="E54" s="96"/>
      <c r="F54" s="96"/>
      <c r="G54" s="96"/>
      <c r="H54" s="108"/>
      <c r="I54" s="96"/>
      <c r="J54" s="96"/>
      <c r="K54" s="96"/>
      <c r="L54" s="1"/>
      <c r="M54" s="1"/>
      <c r="N54" s="104"/>
      <c r="O54" s="104"/>
    </row>
    <row r="55" spans="1:15" ht="12.75">
      <c r="A55" s="95">
        <v>3433</v>
      </c>
      <c r="B55" s="96" t="s">
        <v>61</v>
      </c>
      <c r="C55" s="186">
        <f>SUM(D55+E55+F55+G55+H55+I55+J55+K55)</f>
        <v>0</v>
      </c>
      <c r="D55" s="96"/>
      <c r="E55" s="96"/>
      <c r="F55" s="96"/>
      <c r="G55" s="96"/>
      <c r="H55" s="108"/>
      <c r="I55" s="96"/>
      <c r="J55" s="96"/>
      <c r="K55" s="96"/>
      <c r="L55" s="1"/>
      <c r="M55" s="1"/>
      <c r="N55" s="104"/>
      <c r="O55" s="104"/>
    </row>
    <row r="56" spans="1:15" ht="13.5" customHeight="1">
      <c r="A56" s="95">
        <v>3434</v>
      </c>
      <c r="B56" s="108" t="s">
        <v>30</v>
      </c>
      <c r="C56" s="186">
        <f>SUM(D56+E56+F56+G56+H56+I56+J56+K56)</f>
        <v>0</v>
      </c>
      <c r="D56" s="96"/>
      <c r="E56" s="96"/>
      <c r="F56" s="96"/>
      <c r="G56" s="96"/>
      <c r="H56" s="108"/>
      <c r="I56" s="96"/>
      <c r="J56" s="96"/>
      <c r="K56" s="96"/>
      <c r="L56" s="1"/>
      <c r="M56" s="1"/>
      <c r="N56" s="104"/>
      <c r="O56" s="104"/>
    </row>
    <row r="57" spans="1:15" s="112" customFormat="1" ht="26.25" customHeight="1">
      <c r="A57" s="109"/>
      <c r="B57" s="110" t="s">
        <v>94</v>
      </c>
      <c r="C57" s="191">
        <f>SUM(C31+C53)</f>
        <v>412231</v>
      </c>
      <c r="D57" s="191">
        <f aca="true" t="shared" si="10" ref="D57:M57">SUM(D31+D53)</f>
        <v>391271</v>
      </c>
      <c r="E57" s="191">
        <f t="shared" si="10"/>
        <v>13800</v>
      </c>
      <c r="F57" s="191">
        <f t="shared" si="10"/>
        <v>5000</v>
      </c>
      <c r="G57" s="191">
        <f t="shared" si="10"/>
        <v>0</v>
      </c>
      <c r="H57" s="230">
        <f t="shared" si="10"/>
        <v>0</v>
      </c>
      <c r="I57" s="191">
        <f t="shared" si="10"/>
        <v>0</v>
      </c>
      <c r="J57" s="191">
        <f t="shared" si="10"/>
        <v>2160</v>
      </c>
      <c r="K57" s="191">
        <f t="shared" si="10"/>
        <v>0</v>
      </c>
      <c r="L57" s="191">
        <f t="shared" si="10"/>
        <v>414000</v>
      </c>
      <c r="M57" s="191">
        <f t="shared" si="10"/>
        <v>284000</v>
      </c>
      <c r="N57" s="111"/>
      <c r="O57" s="111"/>
    </row>
    <row r="58" spans="1:15" ht="37.5" customHeight="1">
      <c r="A58" s="113" t="s">
        <v>83</v>
      </c>
      <c r="B58" s="75"/>
      <c r="C58" s="80" t="s">
        <v>108</v>
      </c>
      <c r="D58" s="81" t="s">
        <v>16</v>
      </c>
      <c r="E58" s="114"/>
      <c r="F58" s="115"/>
      <c r="G58" s="115"/>
      <c r="H58" s="231"/>
      <c r="I58" s="115"/>
      <c r="J58" s="115"/>
      <c r="K58" s="115"/>
      <c r="L58" s="115"/>
      <c r="M58" s="115"/>
      <c r="N58" s="104"/>
      <c r="O58" s="104"/>
    </row>
    <row r="59" spans="1:15" ht="58.5">
      <c r="A59" s="46" t="s">
        <v>37</v>
      </c>
      <c r="B59" s="47" t="s">
        <v>13</v>
      </c>
      <c r="C59" s="48" t="s">
        <v>134</v>
      </c>
      <c r="D59" s="48" t="s">
        <v>87</v>
      </c>
      <c r="E59" s="48" t="s">
        <v>38</v>
      </c>
      <c r="F59" s="48" t="s">
        <v>4</v>
      </c>
      <c r="G59" s="49" t="s">
        <v>5</v>
      </c>
      <c r="H59" s="49" t="s">
        <v>6</v>
      </c>
      <c r="I59" s="49" t="s">
        <v>10</v>
      </c>
      <c r="J59" s="50" t="s">
        <v>39</v>
      </c>
      <c r="K59" s="50" t="s">
        <v>7</v>
      </c>
      <c r="L59" s="48" t="s">
        <v>136</v>
      </c>
      <c r="M59" s="48" t="s">
        <v>139</v>
      </c>
      <c r="N59" s="104"/>
      <c r="O59" s="104"/>
    </row>
    <row r="60" spans="1:15" ht="13.5" thickBot="1">
      <c r="A60" s="53" t="s">
        <v>40</v>
      </c>
      <c r="B60" s="54" t="s">
        <v>41</v>
      </c>
      <c r="C60" s="116" t="s">
        <v>42</v>
      </c>
      <c r="D60" s="116" t="s">
        <v>43</v>
      </c>
      <c r="E60" s="116" t="s">
        <v>85</v>
      </c>
      <c r="F60" s="116" t="s">
        <v>88</v>
      </c>
      <c r="G60" s="116" t="s">
        <v>44</v>
      </c>
      <c r="H60" s="143" t="s">
        <v>45</v>
      </c>
      <c r="I60" s="116" t="s">
        <v>46</v>
      </c>
      <c r="J60" s="116" t="s">
        <v>47</v>
      </c>
      <c r="K60" s="116" t="s">
        <v>48</v>
      </c>
      <c r="L60" s="54" t="s">
        <v>49</v>
      </c>
      <c r="M60" s="54" t="s">
        <v>89</v>
      </c>
      <c r="N60" s="104"/>
      <c r="O60" s="104"/>
    </row>
    <row r="61" spans="1:15" s="60" customFormat="1" ht="21.75" customHeight="1" thickTop="1">
      <c r="A61" s="117">
        <v>32</v>
      </c>
      <c r="B61" s="118" t="s">
        <v>15</v>
      </c>
      <c r="C61" s="192">
        <f>SUM(C62)</f>
        <v>164400</v>
      </c>
      <c r="D61" s="192">
        <f aca="true" t="shared" si="11" ref="D61:K61">SUM(D62)</f>
        <v>164400</v>
      </c>
      <c r="E61" s="192">
        <f t="shared" si="11"/>
        <v>0</v>
      </c>
      <c r="F61" s="192">
        <f t="shared" si="11"/>
        <v>0</v>
      </c>
      <c r="G61" s="192">
        <f t="shared" si="11"/>
        <v>0</v>
      </c>
      <c r="H61" s="232">
        <f t="shared" si="11"/>
        <v>0</v>
      </c>
      <c r="I61" s="192">
        <f t="shared" si="11"/>
        <v>0</v>
      </c>
      <c r="J61" s="192">
        <f t="shared" si="11"/>
        <v>0</v>
      </c>
      <c r="K61" s="192">
        <f t="shared" si="11"/>
        <v>0</v>
      </c>
      <c r="L61" s="329">
        <v>164400</v>
      </c>
      <c r="M61" s="329">
        <v>164400</v>
      </c>
      <c r="N61" s="104"/>
      <c r="O61" s="104"/>
    </row>
    <row r="62" spans="1:15" s="60" customFormat="1" ht="18" customHeight="1">
      <c r="A62" s="120">
        <v>322</v>
      </c>
      <c r="B62" s="121" t="s">
        <v>28</v>
      </c>
      <c r="C62" s="192">
        <v>164400</v>
      </c>
      <c r="D62" s="192">
        <f aca="true" t="shared" si="12" ref="D62:K62">SUM(D63)</f>
        <v>164400</v>
      </c>
      <c r="E62" s="192">
        <f t="shared" si="12"/>
        <v>0</v>
      </c>
      <c r="F62" s="192">
        <f t="shared" si="12"/>
        <v>0</v>
      </c>
      <c r="G62" s="192">
        <f t="shared" si="12"/>
        <v>0</v>
      </c>
      <c r="H62" s="232">
        <f t="shared" si="12"/>
        <v>0</v>
      </c>
      <c r="I62" s="192">
        <f t="shared" si="12"/>
        <v>0</v>
      </c>
      <c r="J62" s="192">
        <f t="shared" si="12"/>
        <v>0</v>
      </c>
      <c r="K62" s="192">
        <f t="shared" si="12"/>
        <v>0</v>
      </c>
      <c r="L62" s="193"/>
      <c r="M62" s="193"/>
      <c r="N62" s="104"/>
      <c r="O62" s="104"/>
    </row>
    <row r="63" spans="1:15" ht="15.75" customHeight="1">
      <c r="A63" s="122">
        <v>3223</v>
      </c>
      <c r="B63" s="96" t="s">
        <v>16</v>
      </c>
      <c r="C63" s="194">
        <f>SUM(C64+C65)</f>
        <v>0</v>
      </c>
      <c r="D63" s="194">
        <f aca="true" t="shared" si="13" ref="D63:K63">SUM(D64+D65)</f>
        <v>164400</v>
      </c>
      <c r="E63" s="194">
        <f t="shared" si="13"/>
        <v>0</v>
      </c>
      <c r="F63" s="194">
        <f t="shared" si="13"/>
        <v>0</v>
      </c>
      <c r="G63" s="194">
        <f t="shared" si="13"/>
        <v>0</v>
      </c>
      <c r="H63" s="233">
        <f t="shared" si="13"/>
        <v>0</v>
      </c>
      <c r="I63" s="194">
        <f t="shared" si="13"/>
        <v>0</v>
      </c>
      <c r="J63" s="194">
        <f t="shared" si="13"/>
        <v>0</v>
      </c>
      <c r="K63" s="194">
        <f t="shared" si="13"/>
        <v>0</v>
      </c>
      <c r="L63" s="194"/>
      <c r="M63" s="194"/>
      <c r="N63" s="104"/>
      <c r="O63" s="104"/>
    </row>
    <row r="64" spans="1:15" ht="18" customHeight="1">
      <c r="A64" s="123">
        <v>32231</v>
      </c>
      <c r="B64" s="124" t="s">
        <v>54</v>
      </c>
      <c r="C64" s="62"/>
      <c r="D64" s="62">
        <v>94400</v>
      </c>
      <c r="E64" s="62"/>
      <c r="F64" s="62"/>
      <c r="G64" s="62"/>
      <c r="H64" s="223"/>
      <c r="I64" s="62"/>
      <c r="J64" s="62"/>
      <c r="K64" s="62"/>
      <c r="L64" s="62"/>
      <c r="M64" s="96"/>
      <c r="N64" s="104"/>
      <c r="O64" s="104"/>
    </row>
    <row r="65" spans="1:15" ht="26.25" customHeight="1">
      <c r="A65" s="125">
        <v>32239</v>
      </c>
      <c r="B65" s="126" t="s">
        <v>95</v>
      </c>
      <c r="C65" s="127"/>
      <c r="D65" s="127">
        <v>70000</v>
      </c>
      <c r="E65" s="127"/>
      <c r="F65" s="127"/>
      <c r="G65" s="127"/>
      <c r="H65" s="234"/>
      <c r="I65" s="127"/>
      <c r="J65" s="127"/>
      <c r="K65" s="127"/>
      <c r="L65" s="127"/>
      <c r="M65" s="128"/>
      <c r="N65" s="104"/>
      <c r="O65" s="104"/>
    </row>
    <row r="66" spans="1:17" ht="32.25" customHeight="1">
      <c r="A66" s="129"/>
      <c r="B66" s="110" t="s">
        <v>96</v>
      </c>
      <c r="C66" s="188">
        <f>SUM(C62)</f>
        <v>164400</v>
      </c>
      <c r="D66" s="188">
        <f aca="true" t="shared" si="14" ref="D66:M66">SUM(D62)</f>
        <v>164400</v>
      </c>
      <c r="E66" s="188">
        <f t="shared" si="14"/>
        <v>0</v>
      </c>
      <c r="F66" s="188">
        <f t="shared" si="14"/>
        <v>0</v>
      </c>
      <c r="G66" s="188">
        <f t="shared" si="14"/>
        <v>0</v>
      </c>
      <c r="H66" s="225">
        <f t="shared" si="14"/>
        <v>0</v>
      </c>
      <c r="I66" s="188">
        <f t="shared" si="14"/>
        <v>0</v>
      </c>
      <c r="J66" s="188">
        <f t="shared" si="14"/>
        <v>0</v>
      </c>
      <c r="K66" s="188">
        <f t="shared" si="14"/>
        <v>0</v>
      </c>
      <c r="L66" s="188">
        <f t="shared" si="14"/>
        <v>0</v>
      </c>
      <c r="M66" s="188">
        <f t="shared" si="14"/>
        <v>0</v>
      </c>
      <c r="N66" s="130"/>
      <c r="O66" s="130"/>
      <c r="P66" s="83"/>
      <c r="Q66" s="83"/>
    </row>
    <row r="67" spans="1:17" ht="36.75" customHeight="1">
      <c r="A67" s="131" t="s">
        <v>83</v>
      </c>
      <c r="B67" s="114"/>
      <c r="C67" s="73" t="s">
        <v>107</v>
      </c>
      <c r="D67" s="81" t="s">
        <v>93</v>
      </c>
      <c r="E67" s="83"/>
      <c r="F67" s="115"/>
      <c r="G67" s="115"/>
      <c r="H67" s="231"/>
      <c r="I67" s="115"/>
      <c r="J67" s="115"/>
      <c r="K67" s="115"/>
      <c r="L67" s="115"/>
      <c r="M67" s="115"/>
      <c r="N67" s="130"/>
      <c r="O67" s="130"/>
      <c r="P67" s="83"/>
      <c r="Q67" s="83"/>
    </row>
    <row r="68" spans="1:17" ht="49.5" customHeight="1">
      <c r="A68" s="46" t="s">
        <v>37</v>
      </c>
      <c r="B68" s="47" t="s">
        <v>13</v>
      </c>
      <c r="C68" s="48" t="s">
        <v>134</v>
      </c>
      <c r="D68" s="48" t="s">
        <v>87</v>
      </c>
      <c r="E68" s="48" t="s">
        <v>38</v>
      </c>
      <c r="F68" s="48" t="s">
        <v>4</v>
      </c>
      <c r="G68" s="49" t="s">
        <v>5</v>
      </c>
      <c r="H68" s="49" t="s">
        <v>6</v>
      </c>
      <c r="I68" s="49" t="s">
        <v>10</v>
      </c>
      <c r="J68" s="50" t="s">
        <v>39</v>
      </c>
      <c r="K68" s="50" t="s">
        <v>7</v>
      </c>
      <c r="L68" s="48" t="s">
        <v>136</v>
      </c>
      <c r="M68" s="48" t="s">
        <v>139</v>
      </c>
      <c r="N68" s="130"/>
      <c r="O68" s="130"/>
      <c r="P68" s="83"/>
      <c r="Q68" s="83"/>
    </row>
    <row r="69" spans="1:17" ht="12.75">
      <c r="A69" s="132" t="s">
        <v>40</v>
      </c>
      <c r="B69" s="133" t="s">
        <v>41</v>
      </c>
      <c r="C69" s="133" t="s">
        <v>42</v>
      </c>
      <c r="D69" s="133" t="s">
        <v>43</v>
      </c>
      <c r="E69" s="133" t="s">
        <v>85</v>
      </c>
      <c r="F69" s="133" t="s">
        <v>88</v>
      </c>
      <c r="G69" s="133" t="s">
        <v>44</v>
      </c>
      <c r="H69" s="132" t="s">
        <v>45</v>
      </c>
      <c r="I69" s="133" t="s">
        <v>46</v>
      </c>
      <c r="J69" s="133" t="s">
        <v>47</v>
      </c>
      <c r="K69" s="133" t="s">
        <v>48</v>
      </c>
      <c r="L69" s="133" t="s">
        <v>49</v>
      </c>
      <c r="M69" s="133" t="s">
        <v>89</v>
      </c>
      <c r="N69" s="130"/>
      <c r="O69" s="130"/>
      <c r="P69" s="83"/>
      <c r="Q69" s="83"/>
    </row>
    <row r="70" spans="1:17" s="60" customFormat="1" ht="19.5" customHeight="1">
      <c r="A70" s="134">
        <v>32</v>
      </c>
      <c r="B70" s="135" t="s">
        <v>15</v>
      </c>
      <c r="C70" s="186">
        <f>SUM(D70+E70+F70+G70+H70+I70+J70+K70)</f>
        <v>0</v>
      </c>
      <c r="D70" s="195">
        <f>SUM(D71)</f>
        <v>0</v>
      </c>
      <c r="E70" s="195">
        <f aca="true" t="shared" si="15" ref="E70:K70">SUM(E71)</f>
        <v>0</v>
      </c>
      <c r="F70" s="195">
        <f t="shared" si="15"/>
        <v>0</v>
      </c>
      <c r="G70" s="195">
        <f t="shared" si="15"/>
        <v>0</v>
      </c>
      <c r="H70" s="235">
        <f t="shared" si="15"/>
        <v>0</v>
      </c>
      <c r="I70" s="195">
        <f t="shared" si="15"/>
        <v>0</v>
      </c>
      <c r="J70" s="195">
        <f t="shared" si="15"/>
        <v>0</v>
      </c>
      <c r="K70" s="195">
        <f t="shared" si="15"/>
        <v>0</v>
      </c>
      <c r="L70" s="329"/>
      <c r="M70" s="329"/>
      <c r="N70" s="130"/>
      <c r="O70" s="130"/>
      <c r="P70" s="136"/>
      <c r="Q70" s="136"/>
    </row>
    <row r="71" spans="1:17" s="60" customFormat="1" ht="21" customHeight="1">
      <c r="A71" s="137">
        <v>323</v>
      </c>
      <c r="B71" s="96" t="s">
        <v>29</v>
      </c>
      <c r="C71" s="186">
        <f>SUM(D71+E71+F71+G71+H71+I71+J71+K71)</f>
        <v>0</v>
      </c>
      <c r="D71" s="138"/>
      <c r="E71" s="139"/>
      <c r="F71" s="96"/>
      <c r="G71" s="96"/>
      <c r="H71" s="108"/>
      <c r="I71" s="96"/>
      <c r="J71" s="96"/>
      <c r="K71" s="96"/>
      <c r="L71" s="119"/>
      <c r="M71" s="119"/>
      <c r="N71" s="130"/>
      <c r="O71" s="130"/>
      <c r="P71" s="136"/>
      <c r="Q71" s="136"/>
    </row>
    <row r="72" spans="1:15" ht="33.75" customHeight="1">
      <c r="A72" s="79" t="s">
        <v>83</v>
      </c>
      <c r="B72" s="115"/>
      <c r="C72" s="73" t="s">
        <v>106</v>
      </c>
      <c r="D72" s="81" t="s">
        <v>97</v>
      </c>
      <c r="E72" s="382"/>
      <c r="F72" s="382"/>
      <c r="G72" s="115"/>
      <c r="H72" s="231"/>
      <c r="I72" s="115"/>
      <c r="J72" s="115"/>
      <c r="K72" s="115"/>
      <c r="L72" s="115"/>
      <c r="M72" s="115"/>
      <c r="N72" s="104"/>
      <c r="O72" s="104"/>
    </row>
    <row r="73" spans="1:15" ht="33.75" customHeight="1">
      <c r="A73" s="46" t="s">
        <v>37</v>
      </c>
      <c r="B73" s="47" t="s">
        <v>13</v>
      </c>
      <c r="C73" s="48" t="s">
        <v>134</v>
      </c>
      <c r="D73" s="48" t="s">
        <v>87</v>
      </c>
      <c r="E73" s="48" t="s">
        <v>38</v>
      </c>
      <c r="F73" s="48" t="s">
        <v>4</v>
      </c>
      <c r="G73" s="49" t="s">
        <v>5</v>
      </c>
      <c r="H73" s="49" t="s">
        <v>6</v>
      </c>
      <c r="I73" s="49" t="s">
        <v>10</v>
      </c>
      <c r="J73" s="50" t="s">
        <v>39</v>
      </c>
      <c r="K73" s="50" t="s">
        <v>7</v>
      </c>
      <c r="L73" s="48" t="s">
        <v>136</v>
      </c>
      <c r="M73" s="48" t="s">
        <v>139</v>
      </c>
      <c r="N73" s="104"/>
      <c r="O73" s="104"/>
    </row>
    <row r="74" spans="1:15" ht="10.5" customHeight="1">
      <c r="A74" s="132" t="s">
        <v>40</v>
      </c>
      <c r="B74" s="133" t="s">
        <v>41</v>
      </c>
      <c r="C74" s="133" t="s">
        <v>42</v>
      </c>
      <c r="D74" s="133" t="s">
        <v>43</v>
      </c>
      <c r="E74" s="133" t="s">
        <v>85</v>
      </c>
      <c r="F74" s="133" t="s">
        <v>88</v>
      </c>
      <c r="G74" s="133" t="s">
        <v>44</v>
      </c>
      <c r="H74" s="132" t="s">
        <v>45</v>
      </c>
      <c r="I74" s="133" t="s">
        <v>46</v>
      </c>
      <c r="J74" s="133" t="s">
        <v>47</v>
      </c>
      <c r="K74" s="133" t="s">
        <v>48</v>
      </c>
      <c r="L74" s="133" t="s">
        <v>49</v>
      </c>
      <c r="M74" s="133" t="s">
        <v>89</v>
      </c>
      <c r="N74" s="104"/>
      <c r="O74" s="104"/>
    </row>
    <row r="75" spans="1:15" s="60" customFormat="1" ht="28.5" customHeight="1">
      <c r="A75" s="134">
        <v>32</v>
      </c>
      <c r="B75" s="135" t="s">
        <v>15</v>
      </c>
      <c r="C75" s="195">
        <f>SUM(C76)</f>
        <v>23300</v>
      </c>
      <c r="D75" s="195">
        <f aca="true" t="shared" si="16" ref="D75:K75">SUM(D76)</f>
        <v>23300</v>
      </c>
      <c r="E75" s="195">
        <f t="shared" si="16"/>
        <v>0</v>
      </c>
      <c r="F75" s="195">
        <f t="shared" si="16"/>
        <v>0</v>
      </c>
      <c r="G75" s="195">
        <f t="shared" si="16"/>
        <v>0</v>
      </c>
      <c r="H75" s="235">
        <f t="shared" si="16"/>
        <v>0</v>
      </c>
      <c r="I75" s="195">
        <f t="shared" si="16"/>
        <v>0</v>
      </c>
      <c r="J75" s="195">
        <f t="shared" si="16"/>
        <v>0</v>
      </c>
      <c r="K75" s="195">
        <f t="shared" si="16"/>
        <v>0</v>
      </c>
      <c r="L75" s="329">
        <v>23300</v>
      </c>
      <c r="M75" s="329">
        <v>23300</v>
      </c>
      <c r="N75" s="104"/>
      <c r="O75" s="104"/>
    </row>
    <row r="76" spans="1:15" ht="25.5" customHeight="1">
      <c r="A76" s="137">
        <v>323</v>
      </c>
      <c r="B76" s="96" t="s">
        <v>29</v>
      </c>
      <c r="C76" s="196">
        <f>SUM(D76+E76+F76+G76+H76+I76+J76+K76)</f>
        <v>23300</v>
      </c>
      <c r="D76" s="96">
        <v>23300</v>
      </c>
      <c r="E76" s="141"/>
      <c r="F76" s="141"/>
      <c r="G76" s="96"/>
      <c r="H76" s="108"/>
      <c r="I76" s="96"/>
      <c r="J76" s="96"/>
      <c r="K76" s="96"/>
      <c r="L76" s="119"/>
      <c r="M76" s="119"/>
      <c r="N76" s="104"/>
      <c r="O76" s="104"/>
    </row>
    <row r="77" spans="1:15" ht="33.75" customHeight="1">
      <c r="A77" s="74"/>
      <c r="B77" s="115"/>
      <c r="C77" s="73"/>
      <c r="D77" s="81"/>
      <c r="E77" s="140"/>
      <c r="F77" s="140"/>
      <c r="G77" s="115"/>
      <c r="H77" s="231"/>
      <c r="I77" s="115"/>
      <c r="J77" s="115"/>
      <c r="K77" s="115"/>
      <c r="L77" s="115"/>
      <c r="M77" s="115"/>
      <c r="N77" s="104"/>
      <c r="O77" s="104"/>
    </row>
    <row r="78" spans="1:15" ht="33.75" customHeight="1">
      <c r="A78" s="74" t="s">
        <v>101</v>
      </c>
      <c r="B78" s="115"/>
      <c r="C78" s="73" t="s">
        <v>105</v>
      </c>
      <c r="D78" s="81" t="s">
        <v>114</v>
      </c>
      <c r="E78" s="140"/>
      <c r="F78" s="140"/>
      <c r="G78" s="115"/>
      <c r="H78" s="231"/>
      <c r="I78" s="115"/>
      <c r="J78" s="115"/>
      <c r="K78" s="115"/>
      <c r="L78" s="115"/>
      <c r="M78" s="115"/>
      <c r="N78" s="130"/>
      <c r="O78" s="130"/>
    </row>
    <row r="79" spans="1:15" ht="58.5">
      <c r="A79" s="46" t="s">
        <v>37</v>
      </c>
      <c r="B79" s="47" t="s">
        <v>13</v>
      </c>
      <c r="C79" s="48">
        <v>2015</v>
      </c>
      <c r="D79" s="48" t="s">
        <v>87</v>
      </c>
      <c r="E79" s="48" t="s">
        <v>38</v>
      </c>
      <c r="F79" s="48" t="s">
        <v>4</v>
      </c>
      <c r="G79" s="49" t="s">
        <v>5</v>
      </c>
      <c r="H79" s="49" t="s">
        <v>6</v>
      </c>
      <c r="I79" s="49" t="s">
        <v>10</v>
      </c>
      <c r="J79" s="142" t="s">
        <v>39</v>
      </c>
      <c r="K79" s="142" t="s">
        <v>7</v>
      </c>
      <c r="L79" s="48" t="s">
        <v>136</v>
      </c>
      <c r="M79" s="48" t="s">
        <v>139</v>
      </c>
      <c r="N79" s="104"/>
      <c r="O79" s="104"/>
    </row>
    <row r="80" spans="1:15" ht="12.75">
      <c r="A80" s="143" t="s">
        <v>40</v>
      </c>
      <c r="B80" s="116" t="s">
        <v>41</v>
      </c>
      <c r="C80" s="116" t="s">
        <v>42</v>
      </c>
      <c r="D80" s="116" t="s">
        <v>43</v>
      </c>
      <c r="E80" s="116" t="s">
        <v>85</v>
      </c>
      <c r="F80" s="116" t="s">
        <v>88</v>
      </c>
      <c r="G80" s="116" t="s">
        <v>44</v>
      </c>
      <c r="H80" s="143" t="s">
        <v>45</v>
      </c>
      <c r="I80" s="116" t="s">
        <v>46</v>
      </c>
      <c r="J80" s="116" t="s">
        <v>47</v>
      </c>
      <c r="K80" s="116" t="s">
        <v>48</v>
      </c>
      <c r="L80" s="116" t="s">
        <v>49</v>
      </c>
      <c r="M80" s="116" t="s">
        <v>89</v>
      </c>
      <c r="N80" s="104"/>
      <c r="O80" s="104"/>
    </row>
    <row r="81" spans="1:15" ht="22.5">
      <c r="A81" s="144">
        <v>42</v>
      </c>
      <c r="B81" s="145" t="s">
        <v>31</v>
      </c>
      <c r="C81" s="197">
        <f>C82+C86+C91</f>
        <v>0</v>
      </c>
      <c r="D81" s="197">
        <f aca="true" t="shared" si="17" ref="D81:K81">D82+D86+D91</f>
        <v>0</v>
      </c>
      <c r="E81" s="197">
        <f t="shared" si="17"/>
        <v>0</v>
      </c>
      <c r="F81" s="197">
        <f t="shared" si="17"/>
        <v>0</v>
      </c>
      <c r="G81" s="197">
        <f t="shared" si="17"/>
        <v>0</v>
      </c>
      <c r="H81" s="215">
        <f t="shared" si="17"/>
        <v>0</v>
      </c>
      <c r="I81" s="197">
        <f t="shared" si="17"/>
        <v>0</v>
      </c>
      <c r="J81" s="197">
        <f t="shared" si="17"/>
        <v>0</v>
      </c>
      <c r="K81" s="197">
        <f t="shared" si="17"/>
        <v>0</v>
      </c>
      <c r="L81" s="327"/>
      <c r="M81" s="327"/>
      <c r="N81" s="33"/>
      <c r="O81" s="33"/>
    </row>
    <row r="82" spans="1:15" ht="17.25" customHeight="1">
      <c r="A82" s="57">
        <v>4221</v>
      </c>
      <c r="B82" s="1" t="s">
        <v>23</v>
      </c>
      <c r="C82" s="185">
        <f>C83+C84+C85</f>
        <v>0</v>
      </c>
      <c r="D82" s="185">
        <f aca="true" t="shared" si="18" ref="D82:K82">D83+D84+D85</f>
        <v>0</v>
      </c>
      <c r="E82" s="185">
        <f t="shared" si="18"/>
        <v>0</v>
      </c>
      <c r="F82" s="185">
        <f t="shared" si="18"/>
        <v>0</v>
      </c>
      <c r="G82" s="185">
        <f t="shared" si="18"/>
        <v>0</v>
      </c>
      <c r="H82" s="222">
        <f t="shared" si="18"/>
        <v>0</v>
      </c>
      <c r="I82" s="185">
        <f t="shared" si="18"/>
        <v>0</v>
      </c>
      <c r="J82" s="185">
        <f t="shared" si="18"/>
        <v>0</v>
      </c>
      <c r="K82" s="185">
        <f t="shared" si="18"/>
        <v>0</v>
      </c>
      <c r="L82" s="185"/>
      <c r="M82" s="185"/>
      <c r="N82" s="33"/>
      <c r="O82" s="33"/>
    </row>
    <row r="83" spans="1:15" ht="12.75">
      <c r="A83" s="61">
        <v>42211</v>
      </c>
      <c r="B83" s="62" t="s">
        <v>62</v>
      </c>
      <c r="C83" s="186">
        <f>SUM(D83+E83+F83+G83+H83+I83+J83+K83)</f>
        <v>0</v>
      </c>
      <c r="D83" s="62"/>
      <c r="E83" s="62"/>
      <c r="F83" s="62"/>
      <c r="G83" s="62"/>
      <c r="H83" s="223"/>
      <c r="I83" s="62"/>
      <c r="J83" s="62"/>
      <c r="K83" s="62"/>
      <c r="L83" s="62"/>
      <c r="M83" s="62"/>
      <c r="N83" s="33"/>
      <c r="O83" s="33"/>
    </row>
    <row r="84" spans="1:15" ht="12.75">
      <c r="A84" s="61">
        <v>42212</v>
      </c>
      <c r="B84" s="62" t="s">
        <v>63</v>
      </c>
      <c r="C84" s="186">
        <f>SUM(D84+E84+F84+G84+H84+I84+J84+K84)</f>
        <v>0</v>
      </c>
      <c r="D84" s="62"/>
      <c r="E84" s="62"/>
      <c r="F84" s="62"/>
      <c r="G84" s="62"/>
      <c r="H84" s="223"/>
      <c r="I84" s="62"/>
      <c r="J84" s="62"/>
      <c r="K84" s="62"/>
      <c r="L84" s="62"/>
      <c r="M84" s="62"/>
      <c r="N84" s="33"/>
      <c r="O84" s="33"/>
    </row>
    <row r="85" spans="1:15" ht="12.75">
      <c r="A85" s="61">
        <v>42219</v>
      </c>
      <c r="B85" s="62" t="s">
        <v>64</v>
      </c>
      <c r="C85" s="186">
        <f>SUM(D85+E85+F85+G85+H85+I85+J85+K85)</f>
        <v>0</v>
      </c>
      <c r="D85" s="62"/>
      <c r="E85" s="62"/>
      <c r="F85" s="62"/>
      <c r="G85" s="62"/>
      <c r="H85" s="223"/>
      <c r="I85" s="62"/>
      <c r="J85" s="62"/>
      <c r="K85" s="62"/>
      <c r="L85" s="62"/>
      <c r="M85" s="62"/>
      <c r="N85" s="33"/>
      <c r="O85" s="33"/>
    </row>
    <row r="86" spans="1:15" ht="17.25" customHeight="1">
      <c r="A86" s="57">
        <v>4222</v>
      </c>
      <c r="B86" s="1" t="s">
        <v>24</v>
      </c>
      <c r="C86" s="185">
        <f>C87+C88+C89+C90</f>
        <v>0</v>
      </c>
      <c r="D86" s="185">
        <f aca="true" t="shared" si="19" ref="D86:K86">D87+D88+D89+D90</f>
        <v>0</v>
      </c>
      <c r="E86" s="185">
        <f t="shared" si="19"/>
        <v>0</v>
      </c>
      <c r="F86" s="185">
        <f t="shared" si="19"/>
        <v>0</v>
      </c>
      <c r="G86" s="185">
        <f t="shared" si="19"/>
        <v>0</v>
      </c>
      <c r="H86" s="222">
        <f t="shared" si="19"/>
        <v>0</v>
      </c>
      <c r="I86" s="185">
        <f t="shared" si="19"/>
        <v>0</v>
      </c>
      <c r="J86" s="185">
        <f t="shared" si="19"/>
        <v>0</v>
      </c>
      <c r="K86" s="185">
        <f t="shared" si="19"/>
        <v>0</v>
      </c>
      <c r="L86" s="185"/>
      <c r="M86" s="185"/>
      <c r="N86" s="33"/>
      <c r="O86" s="33"/>
    </row>
    <row r="87" spans="1:15" ht="12.75">
      <c r="A87" s="61">
        <v>42221</v>
      </c>
      <c r="B87" s="62" t="s">
        <v>65</v>
      </c>
      <c r="C87" s="186">
        <f>SUM(D87+E87+F87+G87+H87+I87+J87+K87)</f>
        <v>0</v>
      </c>
      <c r="D87" s="62"/>
      <c r="E87" s="62"/>
      <c r="F87" s="62"/>
      <c r="G87" s="62"/>
      <c r="H87" s="223"/>
      <c r="I87" s="62"/>
      <c r="J87" s="62"/>
      <c r="K87" s="62"/>
      <c r="L87" s="62"/>
      <c r="M87" s="62"/>
      <c r="N87" s="33"/>
      <c r="O87" s="33"/>
    </row>
    <row r="88" spans="1:15" ht="14.25" customHeight="1">
      <c r="A88" s="61">
        <v>42222</v>
      </c>
      <c r="B88" s="62" t="s">
        <v>66</v>
      </c>
      <c r="C88" s="186">
        <f>SUM(D88+E88+F88+G88+H88+I88+J88+K88)</f>
        <v>0</v>
      </c>
      <c r="D88" s="62"/>
      <c r="E88" s="62"/>
      <c r="F88" s="62"/>
      <c r="G88" s="62"/>
      <c r="H88" s="223"/>
      <c r="I88" s="62"/>
      <c r="J88" s="62"/>
      <c r="K88" s="62"/>
      <c r="L88" s="62"/>
      <c r="M88" s="62"/>
      <c r="N88" s="33"/>
      <c r="O88" s="33"/>
    </row>
    <row r="89" spans="1:15" ht="12.75">
      <c r="A89" s="61">
        <v>42223</v>
      </c>
      <c r="B89" s="62" t="s">
        <v>67</v>
      </c>
      <c r="C89" s="186">
        <f>SUM(D89+E89+F89+G89+H89+I89+J89+K89)</f>
        <v>0</v>
      </c>
      <c r="D89" s="62"/>
      <c r="E89" s="62"/>
      <c r="F89" s="62"/>
      <c r="G89" s="62"/>
      <c r="H89" s="223"/>
      <c r="I89" s="62"/>
      <c r="J89" s="62"/>
      <c r="K89" s="62"/>
      <c r="L89" s="62"/>
      <c r="M89" s="62"/>
      <c r="N89" s="33"/>
      <c r="O89" s="33"/>
    </row>
    <row r="90" spans="1:15" ht="12.75">
      <c r="A90" s="61">
        <v>42229</v>
      </c>
      <c r="B90" s="62" t="s">
        <v>68</v>
      </c>
      <c r="C90" s="186">
        <f>SUM(D90+E90+F90+G90+H90+I90+J90+K90)</f>
        <v>0</v>
      </c>
      <c r="D90" s="62"/>
      <c r="E90" s="62"/>
      <c r="F90" s="62"/>
      <c r="G90" s="62"/>
      <c r="H90" s="223"/>
      <c r="I90" s="62"/>
      <c r="J90" s="62"/>
      <c r="K90" s="62"/>
      <c r="L90" s="62"/>
      <c r="M90" s="62"/>
      <c r="N90" s="33"/>
      <c r="O90" s="33"/>
    </row>
    <row r="91" spans="1:15" ht="17.25" customHeight="1">
      <c r="A91" s="57">
        <v>4223</v>
      </c>
      <c r="B91" s="1" t="s">
        <v>69</v>
      </c>
      <c r="C91" s="185">
        <f>C92+C93+C94</f>
        <v>0</v>
      </c>
      <c r="D91" s="185">
        <f aca="true" t="shared" si="20" ref="D91:K91">D92+D93+D94</f>
        <v>0</v>
      </c>
      <c r="E91" s="185">
        <f t="shared" si="20"/>
        <v>0</v>
      </c>
      <c r="F91" s="185">
        <f t="shared" si="20"/>
        <v>0</v>
      </c>
      <c r="G91" s="185">
        <f t="shared" si="20"/>
        <v>0</v>
      </c>
      <c r="H91" s="222">
        <f t="shared" si="20"/>
        <v>0</v>
      </c>
      <c r="I91" s="185">
        <f t="shared" si="20"/>
        <v>0</v>
      </c>
      <c r="J91" s="185">
        <f t="shared" si="20"/>
        <v>0</v>
      </c>
      <c r="K91" s="185">
        <f t="shared" si="20"/>
        <v>0</v>
      </c>
      <c r="L91" s="185"/>
      <c r="M91" s="185"/>
      <c r="N91" s="33"/>
      <c r="O91" s="33"/>
    </row>
    <row r="92" spans="1:15" ht="22.5">
      <c r="A92" s="61">
        <v>42231</v>
      </c>
      <c r="B92" s="62" t="s">
        <v>70</v>
      </c>
      <c r="C92" s="186">
        <f>SUM(D92+E92+F92+G92+H92+I92+J92+K92)</f>
        <v>0</v>
      </c>
      <c r="D92" s="62"/>
      <c r="E92" s="62"/>
      <c r="F92" s="62"/>
      <c r="G92" s="62"/>
      <c r="H92" s="223"/>
      <c r="I92" s="62"/>
      <c r="J92" s="62"/>
      <c r="K92" s="62"/>
      <c r="L92" s="62"/>
      <c r="M92" s="62"/>
      <c r="N92" s="33"/>
      <c r="O92" s="33"/>
    </row>
    <row r="93" spans="1:15" ht="15" customHeight="1">
      <c r="A93" s="61">
        <v>42232</v>
      </c>
      <c r="B93" s="62" t="s">
        <v>71</v>
      </c>
      <c r="C93" s="186">
        <f>SUM(D93+E93+F93+G93+H93+I93+J93+K93)</f>
        <v>0</v>
      </c>
      <c r="D93" s="62"/>
      <c r="E93" s="62"/>
      <c r="F93" s="62"/>
      <c r="G93" s="62"/>
      <c r="H93" s="223"/>
      <c r="I93" s="62"/>
      <c r="J93" s="62"/>
      <c r="K93" s="62"/>
      <c r="L93" s="62"/>
      <c r="M93" s="62"/>
      <c r="N93" s="33"/>
      <c r="O93" s="33"/>
    </row>
    <row r="94" spans="1:15" ht="12.75">
      <c r="A94" s="61">
        <v>42233</v>
      </c>
      <c r="B94" s="62" t="s">
        <v>72</v>
      </c>
      <c r="C94" s="186">
        <f>SUM(D94+E94+F94+G94+H94+I94+J94+K94)</f>
        <v>0</v>
      </c>
      <c r="D94" s="62"/>
      <c r="E94" s="62"/>
      <c r="F94" s="62"/>
      <c r="G94" s="62"/>
      <c r="H94" s="223"/>
      <c r="I94" s="62"/>
      <c r="J94" s="62"/>
      <c r="K94" s="62"/>
      <c r="L94" s="62"/>
      <c r="M94" s="62"/>
      <c r="N94" s="33"/>
      <c r="O94" s="33"/>
    </row>
    <row r="95" spans="1:15" ht="17.25" customHeight="1">
      <c r="A95" s="57">
        <v>4226</v>
      </c>
      <c r="B95" s="1" t="s">
        <v>73</v>
      </c>
      <c r="C95" s="185">
        <f>C96+C97</f>
        <v>0</v>
      </c>
      <c r="D95" s="185">
        <f aca="true" t="shared" si="21" ref="D95:K95">D96+D97</f>
        <v>0</v>
      </c>
      <c r="E95" s="185">
        <f t="shared" si="21"/>
        <v>0</v>
      </c>
      <c r="F95" s="185">
        <f t="shared" si="21"/>
        <v>0</v>
      </c>
      <c r="G95" s="185">
        <f t="shared" si="21"/>
        <v>0</v>
      </c>
      <c r="H95" s="222">
        <f t="shared" si="21"/>
        <v>0</v>
      </c>
      <c r="I95" s="185">
        <f t="shared" si="21"/>
        <v>0</v>
      </c>
      <c r="J95" s="185">
        <f t="shared" si="21"/>
        <v>0</v>
      </c>
      <c r="K95" s="185">
        <f t="shared" si="21"/>
        <v>0</v>
      </c>
      <c r="L95" s="185"/>
      <c r="M95" s="185"/>
      <c r="N95" s="33"/>
      <c r="O95" s="33"/>
    </row>
    <row r="96" spans="1:15" ht="12.75">
      <c r="A96" s="61">
        <v>42261</v>
      </c>
      <c r="B96" s="62" t="s">
        <v>74</v>
      </c>
      <c r="C96" s="186">
        <f>SUM(D96+E96+F96+G96+H96+I96+J96+K96)</f>
        <v>0</v>
      </c>
      <c r="D96" s="62"/>
      <c r="E96" s="62"/>
      <c r="F96" s="62"/>
      <c r="G96" s="62"/>
      <c r="H96" s="223"/>
      <c r="I96" s="62"/>
      <c r="J96" s="62"/>
      <c r="K96" s="62"/>
      <c r="L96" s="62"/>
      <c r="M96" s="62"/>
      <c r="N96" s="33"/>
      <c r="O96" s="33"/>
    </row>
    <row r="97" spans="1:15" ht="12.75">
      <c r="A97" s="61">
        <v>42262</v>
      </c>
      <c r="B97" s="62" t="s">
        <v>75</v>
      </c>
      <c r="C97" s="186">
        <f>SUM(D97+E97+F97+G97+H97+I97+J97+K97)</f>
        <v>0</v>
      </c>
      <c r="D97" s="62"/>
      <c r="E97" s="62"/>
      <c r="F97" s="62"/>
      <c r="G97" s="62"/>
      <c r="H97" s="223"/>
      <c r="I97" s="62"/>
      <c r="J97" s="62"/>
      <c r="K97" s="62"/>
      <c r="L97" s="62"/>
      <c r="M97" s="62"/>
      <c r="N97" s="33"/>
      <c r="O97" s="33"/>
    </row>
    <row r="98" spans="1:15" ht="17.25" customHeight="1">
      <c r="A98" s="65">
        <v>4241</v>
      </c>
      <c r="B98" s="66" t="s">
        <v>76</v>
      </c>
      <c r="C98" s="199">
        <f>SUM(D98+E98+F98+G98+H98+I98+J98+K98)</f>
        <v>0</v>
      </c>
      <c r="D98" s="66"/>
      <c r="E98" s="66"/>
      <c r="F98" s="66"/>
      <c r="G98" s="66"/>
      <c r="H98" s="229"/>
      <c r="I98" s="66"/>
      <c r="J98" s="66"/>
      <c r="K98" s="66"/>
      <c r="L98" s="66"/>
      <c r="M98" s="66"/>
      <c r="N98" s="33"/>
      <c r="O98" s="33"/>
    </row>
    <row r="99" spans="1:15" ht="28.5" customHeight="1">
      <c r="A99" s="144">
        <v>45</v>
      </c>
      <c r="B99" s="145" t="s">
        <v>77</v>
      </c>
      <c r="C99" s="197">
        <f>C100+C101</f>
        <v>0</v>
      </c>
      <c r="D99" s="197">
        <f aca="true" t="shared" si="22" ref="D99:K99">D100+D101</f>
        <v>0</v>
      </c>
      <c r="E99" s="197">
        <f t="shared" si="22"/>
        <v>0</v>
      </c>
      <c r="F99" s="197">
        <f t="shared" si="22"/>
        <v>0</v>
      </c>
      <c r="G99" s="197">
        <f t="shared" si="22"/>
        <v>0</v>
      </c>
      <c r="H99" s="215">
        <f t="shared" si="22"/>
        <v>0</v>
      </c>
      <c r="I99" s="197">
        <f t="shared" si="22"/>
        <v>0</v>
      </c>
      <c r="J99" s="197">
        <f t="shared" si="22"/>
        <v>0</v>
      </c>
      <c r="K99" s="197">
        <f t="shared" si="22"/>
        <v>0</v>
      </c>
      <c r="L99" s="327">
        <f>SUM(C99*1.016)</f>
        <v>0</v>
      </c>
      <c r="M99" s="327">
        <f>SUM(L99*1.095)</f>
        <v>0</v>
      </c>
      <c r="N99" s="146"/>
      <c r="O99" s="146"/>
    </row>
    <row r="100" spans="1:15" ht="27.75" customHeight="1">
      <c r="A100" s="95">
        <v>451</v>
      </c>
      <c r="B100" s="96" t="s">
        <v>78</v>
      </c>
      <c r="C100" s="186">
        <f>SUM(D100+E100+F100+G100+H100+I100+J100+K100)</f>
        <v>0</v>
      </c>
      <c r="D100" s="62"/>
      <c r="E100" s="62"/>
      <c r="F100" s="62"/>
      <c r="G100" s="62"/>
      <c r="H100" s="223"/>
      <c r="I100" s="62"/>
      <c r="J100" s="62"/>
      <c r="K100" s="62"/>
      <c r="L100" s="62"/>
      <c r="M100" s="62"/>
      <c r="N100" s="33"/>
      <c r="O100" s="33"/>
    </row>
    <row r="101" spans="1:15" ht="31.5" customHeight="1">
      <c r="A101" s="95">
        <v>452</v>
      </c>
      <c r="B101" s="96" t="s">
        <v>79</v>
      </c>
      <c r="C101" s="186">
        <f>SUM(D101+E101+F101+G101+H101+I101+J101+K101)</f>
        <v>0</v>
      </c>
      <c r="D101" s="62"/>
      <c r="E101" s="62"/>
      <c r="F101" s="62"/>
      <c r="G101" s="62"/>
      <c r="H101" s="223"/>
      <c r="I101" s="62"/>
      <c r="J101" s="62"/>
      <c r="K101" s="62"/>
      <c r="L101" s="62"/>
      <c r="M101" s="62"/>
      <c r="N101" s="33"/>
      <c r="O101" s="33"/>
    </row>
    <row r="102" spans="1:15" ht="39" customHeight="1">
      <c r="A102" s="147"/>
      <c r="B102" s="110" t="s">
        <v>98</v>
      </c>
      <c r="C102" s="198">
        <f>SUM(C81+C99)</f>
        <v>0</v>
      </c>
      <c r="D102" s="198">
        <f aca="true" t="shared" si="23" ref="D102:M102">SUM(D81+D99)</f>
        <v>0</v>
      </c>
      <c r="E102" s="198">
        <f t="shared" si="23"/>
        <v>0</v>
      </c>
      <c r="F102" s="198">
        <f t="shared" si="23"/>
        <v>0</v>
      </c>
      <c r="G102" s="198">
        <f t="shared" si="23"/>
        <v>0</v>
      </c>
      <c r="H102" s="236">
        <f t="shared" si="23"/>
        <v>0</v>
      </c>
      <c r="I102" s="198">
        <f t="shared" si="23"/>
        <v>0</v>
      </c>
      <c r="J102" s="198">
        <f t="shared" si="23"/>
        <v>0</v>
      </c>
      <c r="K102" s="198">
        <f t="shared" si="23"/>
        <v>0</v>
      </c>
      <c r="L102" s="198">
        <f t="shared" si="23"/>
        <v>0</v>
      </c>
      <c r="M102" s="198">
        <f t="shared" si="23"/>
        <v>0</v>
      </c>
      <c r="N102" s="148"/>
      <c r="O102" s="149"/>
    </row>
    <row r="103" spans="1:15" ht="12.75">
      <c r="A103" s="150"/>
      <c r="B103" s="33"/>
      <c r="C103" s="33"/>
      <c r="D103" s="146"/>
      <c r="E103" s="146"/>
      <c r="F103" s="146"/>
      <c r="G103" s="33"/>
      <c r="H103" s="237"/>
      <c r="I103" s="33"/>
      <c r="J103" s="33"/>
      <c r="K103" s="33"/>
      <c r="L103" s="33"/>
      <c r="M103" s="33"/>
      <c r="N103" s="33"/>
      <c r="O103" s="33"/>
    </row>
    <row r="104" spans="2:15" ht="12.75">
      <c r="B104" s="381"/>
      <c r="C104" s="381"/>
      <c r="D104" s="381"/>
      <c r="E104" s="381"/>
      <c r="F104" s="381"/>
      <c r="G104" s="381"/>
      <c r="H104" s="238"/>
      <c r="I104" s="151"/>
      <c r="J104" s="151"/>
      <c r="K104" s="151"/>
      <c r="L104" s="151"/>
      <c r="M104" s="151"/>
      <c r="N104" s="151"/>
      <c r="O104" s="151"/>
    </row>
    <row r="105" spans="1:15" ht="12.75">
      <c r="A105" s="150"/>
      <c r="B105" s="380"/>
      <c r="C105" s="380"/>
      <c r="D105" s="380"/>
      <c r="E105" s="380"/>
      <c r="F105" s="380"/>
      <c r="G105" s="380"/>
      <c r="L105" s="33"/>
      <c r="M105" s="33"/>
      <c r="N105" s="33"/>
      <c r="O105" s="33"/>
    </row>
    <row r="106" spans="1:15" ht="24.75" customHeight="1">
      <c r="A106" s="79" t="s">
        <v>83</v>
      </c>
      <c r="B106" s="33"/>
      <c r="C106" s="33" t="s">
        <v>110</v>
      </c>
      <c r="D106" s="81" t="s">
        <v>137</v>
      </c>
      <c r="E106" s="146"/>
      <c r="F106" s="146"/>
      <c r="G106" s="33"/>
      <c r="L106" s="33"/>
      <c r="M106" s="33"/>
      <c r="N106" s="33"/>
      <c r="O106" s="33"/>
    </row>
    <row r="107" spans="1:15" ht="58.5">
      <c r="A107" s="46" t="s">
        <v>37</v>
      </c>
      <c r="B107" s="47" t="s">
        <v>13</v>
      </c>
      <c r="C107" s="48" t="s">
        <v>134</v>
      </c>
      <c r="D107" s="48" t="s">
        <v>87</v>
      </c>
      <c r="E107" s="48" t="s">
        <v>38</v>
      </c>
      <c r="F107" s="48" t="s">
        <v>4</v>
      </c>
      <c r="G107" s="49" t="s">
        <v>5</v>
      </c>
      <c r="H107" s="49" t="s">
        <v>6</v>
      </c>
      <c r="I107" s="49" t="s">
        <v>10</v>
      </c>
      <c r="J107" s="50" t="s">
        <v>39</v>
      </c>
      <c r="K107" s="50" t="s">
        <v>7</v>
      </c>
      <c r="L107" s="48" t="s">
        <v>136</v>
      </c>
      <c r="M107" s="48" t="s">
        <v>139</v>
      </c>
      <c r="N107" s="33"/>
      <c r="O107" s="33"/>
    </row>
    <row r="108" spans="1:15" ht="12" customHeight="1">
      <c r="A108" s="152" t="s">
        <v>40</v>
      </c>
      <c r="B108" s="153" t="s">
        <v>41</v>
      </c>
      <c r="C108" s="153" t="s">
        <v>42</v>
      </c>
      <c r="D108" s="153" t="s">
        <v>43</v>
      </c>
      <c r="E108" s="153" t="s">
        <v>85</v>
      </c>
      <c r="F108" s="153" t="s">
        <v>88</v>
      </c>
      <c r="G108" s="153" t="s">
        <v>44</v>
      </c>
      <c r="H108" s="152" t="s">
        <v>45</v>
      </c>
      <c r="I108" s="153" t="s">
        <v>46</v>
      </c>
      <c r="J108" s="153" t="s">
        <v>47</v>
      </c>
      <c r="K108" s="153" t="s">
        <v>48</v>
      </c>
      <c r="L108" s="153" t="s">
        <v>49</v>
      </c>
      <c r="M108" s="153" t="s">
        <v>89</v>
      </c>
      <c r="N108" s="33"/>
      <c r="O108" s="33"/>
    </row>
    <row r="109" spans="1:15" ht="18" customHeight="1">
      <c r="A109" s="154">
        <v>31</v>
      </c>
      <c r="B109" s="155" t="s">
        <v>25</v>
      </c>
      <c r="C109" s="200">
        <f>SUM(C110)</f>
        <v>600700</v>
      </c>
      <c r="D109" s="200">
        <f aca="true" t="shared" si="24" ref="D109:K109">SUM(D110)</f>
        <v>390600</v>
      </c>
      <c r="E109" s="200">
        <f t="shared" si="24"/>
        <v>0</v>
      </c>
      <c r="F109" s="200">
        <f t="shared" si="24"/>
        <v>0</v>
      </c>
      <c r="G109" s="200">
        <f t="shared" si="24"/>
        <v>210100</v>
      </c>
      <c r="H109" s="239">
        <f t="shared" si="24"/>
        <v>0</v>
      </c>
      <c r="I109" s="200">
        <f t="shared" si="24"/>
        <v>0</v>
      </c>
      <c r="J109" s="200">
        <f t="shared" si="24"/>
        <v>0</v>
      </c>
      <c r="K109" s="200">
        <f t="shared" si="24"/>
        <v>0</v>
      </c>
      <c r="L109" s="330">
        <v>1081850</v>
      </c>
      <c r="M109" s="330">
        <v>1081850</v>
      </c>
      <c r="N109" s="33"/>
      <c r="O109" s="33"/>
    </row>
    <row r="110" spans="1:15" ht="17.25" customHeight="1">
      <c r="A110" s="157">
        <v>311</v>
      </c>
      <c r="B110" s="158" t="s">
        <v>84</v>
      </c>
      <c r="C110" s="201">
        <f aca="true" t="shared" si="25" ref="C110:C115">SUM(D110+E110+F110+G110+H110+I110+J110+K110)</f>
        <v>600700</v>
      </c>
      <c r="D110" s="159">
        <v>390600</v>
      </c>
      <c r="E110" s="159"/>
      <c r="F110" s="159"/>
      <c r="G110" s="158">
        <v>210100</v>
      </c>
      <c r="H110" s="240"/>
      <c r="I110" s="158"/>
      <c r="J110" s="158"/>
      <c r="K110" s="158"/>
      <c r="L110" s="158"/>
      <c r="M110" s="156"/>
      <c r="N110" s="33"/>
      <c r="O110" s="33"/>
    </row>
    <row r="111" spans="1:15" ht="17.25" customHeight="1">
      <c r="A111" s="157"/>
      <c r="B111" s="158"/>
      <c r="C111" s="201">
        <f t="shared" si="25"/>
        <v>0</v>
      </c>
      <c r="D111" s="159"/>
      <c r="E111" s="159"/>
      <c r="F111" s="159"/>
      <c r="G111" s="158"/>
      <c r="H111" s="240"/>
      <c r="I111" s="158"/>
      <c r="J111" s="158"/>
      <c r="K111" s="158"/>
      <c r="L111" s="158"/>
      <c r="M111" s="156"/>
      <c r="N111" s="33"/>
      <c r="O111" s="33"/>
    </row>
    <row r="112" spans="1:15" ht="17.25" customHeight="1">
      <c r="A112" s="157">
        <v>32</v>
      </c>
      <c r="B112" s="158" t="s">
        <v>15</v>
      </c>
      <c r="C112" s="201">
        <f t="shared" si="25"/>
        <v>481150</v>
      </c>
      <c r="D112" s="159"/>
      <c r="E112" s="159"/>
      <c r="F112" s="159"/>
      <c r="G112" s="158">
        <v>481150</v>
      </c>
      <c r="H112" s="240"/>
      <c r="I112" s="158"/>
      <c r="J112" s="158"/>
      <c r="K112" s="158"/>
      <c r="L112" s="158"/>
      <c r="M112" s="156"/>
      <c r="N112" s="33"/>
      <c r="O112" s="33"/>
    </row>
    <row r="113" spans="1:15" ht="17.25" customHeight="1">
      <c r="A113" s="157"/>
      <c r="B113" s="158"/>
      <c r="C113" s="201">
        <f t="shared" si="25"/>
        <v>0</v>
      </c>
      <c r="D113" s="159"/>
      <c r="E113" s="159"/>
      <c r="F113" s="159"/>
      <c r="G113" s="158"/>
      <c r="H113" s="240"/>
      <c r="I113" s="158"/>
      <c r="J113" s="158"/>
      <c r="K113" s="158"/>
      <c r="L113" s="158"/>
      <c r="M113" s="156"/>
      <c r="N113" s="33"/>
      <c r="O113" s="33"/>
    </row>
    <row r="114" spans="1:15" ht="23.25" customHeight="1">
      <c r="A114" s="337">
        <v>42</v>
      </c>
      <c r="B114" s="214" t="s">
        <v>31</v>
      </c>
      <c r="C114" s="201">
        <f t="shared" si="25"/>
        <v>0</v>
      </c>
      <c r="D114" s="159"/>
      <c r="E114" s="159"/>
      <c r="F114" s="159"/>
      <c r="G114" s="158"/>
      <c r="H114" s="240"/>
      <c r="I114" s="158"/>
      <c r="J114" s="158"/>
      <c r="K114" s="158"/>
      <c r="L114" s="158"/>
      <c r="M114" s="156"/>
      <c r="N114" s="33"/>
      <c r="O114" s="33"/>
    </row>
    <row r="115" spans="1:15" ht="17.25" customHeight="1">
      <c r="A115" s="157"/>
      <c r="B115" s="158"/>
      <c r="C115" s="201">
        <f t="shared" si="25"/>
        <v>0</v>
      </c>
      <c r="D115" s="159"/>
      <c r="E115" s="159"/>
      <c r="F115" s="159"/>
      <c r="G115" s="158"/>
      <c r="H115" s="240"/>
      <c r="I115" s="158"/>
      <c r="J115" s="158"/>
      <c r="K115" s="158"/>
      <c r="L115" s="158"/>
      <c r="M115" s="156"/>
      <c r="N115" s="33"/>
      <c r="O115" s="33"/>
    </row>
    <row r="116" spans="1:15" ht="22.5" customHeight="1">
      <c r="A116" s="160"/>
      <c r="B116" s="160" t="s">
        <v>99</v>
      </c>
      <c r="C116" s="202">
        <v>1081850</v>
      </c>
      <c r="D116" s="202">
        <f aca="true" t="shared" si="26" ref="D116:M116">SUM(D109)</f>
        <v>390600</v>
      </c>
      <c r="E116" s="202">
        <f t="shared" si="26"/>
        <v>0</v>
      </c>
      <c r="F116" s="202">
        <f t="shared" si="26"/>
        <v>0</v>
      </c>
      <c r="G116" s="202">
        <v>691250</v>
      </c>
      <c r="H116" s="241">
        <f t="shared" si="26"/>
        <v>0</v>
      </c>
      <c r="I116" s="202">
        <f t="shared" si="26"/>
        <v>0</v>
      </c>
      <c r="J116" s="202">
        <f t="shared" si="26"/>
        <v>0</v>
      </c>
      <c r="K116" s="202">
        <f t="shared" si="26"/>
        <v>0</v>
      </c>
      <c r="L116" s="202">
        <f t="shared" si="26"/>
        <v>1081850</v>
      </c>
      <c r="M116" s="202">
        <f t="shared" si="26"/>
        <v>1081850</v>
      </c>
      <c r="N116" s="33"/>
      <c r="O116" s="33"/>
    </row>
    <row r="117" spans="1:15" ht="12.75">
      <c r="A117" s="150"/>
      <c r="B117" s="33"/>
      <c r="C117" s="33"/>
      <c r="D117" s="146"/>
      <c r="E117" s="146"/>
      <c r="F117" s="146"/>
      <c r="G117" s="33"/>
      <c r="H117" s="237"/>
      <c r="I117" s="33"/>
      <c r="J117" s="33"/>
      <c r="K117" s="33"/>
      <c r="L117" s="33"/>
      <c r="M117" s="33"/>
      <c r="N117" s="33"/>
      <c r="O117" s="33"/>
    </row>
    <row r="118" spans="1:15" ht="33.75" customHeight="1">
      <c r="A118" s="79" t="s">
        <v>83</v>
      </c>
      <c r="B118" s="33"/>
      <c r="C118" s="33" t="s">
        <v>103</v>
      </c>
      <c r="D118" s="81" t="s">
        <v>115</v>
      </c>
      <c r="E118" s="81"/>
      <c r="F118" s="146"/>
      <c r="G118" s="33"/>
      <c r="H118" s="237"/>
      <c r="I118" s="33"/>
      <c r="J118" s="33"/>
      <c r="K118" s="33"/>
      <c r="L118" s="33"/>
      <c r="M118" s="33"/>
      <c r="N118" s="33"/>
      <c r="O118" s="33"/>
    </row>
    <row r="119" spans="1:15" ht="38.25" customHeight="1">
      <c r="A119" s="46" t="s">
        <v>37</v>
      </c>
      <c r="B119" s="47" t="s">
        <v>13</v>
      </c>
      <c r="C119" s="48" t="s">
        <v>134</v>
      </c>
      <c r="D119" s="48" t="s">
        <v>87</v>
      </c>
      <c r="E119" s="48" t="s">
        <v>38</v>
      </c>
      <c r="F119" s="48" t="s">
        <v>4</v>
      </c>
      <c r="G119" s="49" t="s">
        <v>5</v>
      </c>
      <c r="H119" s="49" t="s">
        <v>6</v>
      </c>
      <c r="I119" s="49" t="s">
        <v>10</v>
      </c>
      <c r="J119" s="50" t="s">
        <v>39</v>
      </c>
      <c r="K119" s="50" t="s">
        <v>7</v>
      </c>
      <c r="L119" s="48" t="s">
        <v>136</v>
      </c>
      <c r="M119" s="48" t="s">
        <v>139</v>
      </c>
      <c r="N119" s="33"/>
      <c r="O119" s="33"/>
    </row>
    <row r="120" spans="1:15" ht="12" customHeight="1">
      <c r="A120" s="132" t="s">
        <v>40</v>
      </c>
      <c r="B120" s="133" t="s">
        <v>41</v>
      </c>
      <c r="C120" s="133" t="s">
        <v>42</v>
      </c>
      <c r="D120" s="133" t="s">
        <v>43</v>
      </c>
      <c r="E120" s="133" t="s">
        <v>85</v>
      </c>
      <c r="F120" s="133" t="s">
        <v>88</v>
      </c>
      <c r="G120" s="133" t="s">
        <v>44</v>
      </c>
      <c r="H120" s="132" t="s">
        <v>45</v>
      </c>
      <c r="I120" s="133" t="s">
        <v>46</v>
      </c>
      <c r="J120" s="133" t="s">
        <v>47</v>
      </c>
      <c r="K120" s="133" t="s">
        <v>48</v>
      </c>
      <c r="L120" s="133" t="s">
        <v>49</v>
      </c>
      <c r="M120" s="161" t="s">
        <v>89</v>
      </c>
      <c r="N120" s="33"/>
      <c r="O120" s="33"/>
    </row>
    <row r="121" spans="1:15" ht="18.75" customHeight="1">
      <c r="A121" s="162">
        <v>32</v>
      </c>
      <c r="B121" s="163" t="s">
        <v>15</v>
      </c>
      <c r="C121" s="203">
        <f>SUM(C122+C123+C124+C125)</f>
        <v>0</v>
      </c>
      <c r="D121" s="203">
        <f aca="true" t="shared" si="27" ref="D121:K121">SUM(D122+D123+D124+D125)</f>
        <v>0</v>
      </c>
      <c r="E121" s="203">
        <f t="shared" si="27"/>
        <v>0</v>
      </c>
      <c r="F121" s="203">
        <f t="shared" si="27"/>
        <v>0</v>
      </c>
      <c r="G121" s="203">
        <f t="shared" si="27"/>
        <v>0</v>
      </c>
      <c r="H121" s="242">
        <f t="shared" si="27"/>
        <v>0</v>
      </c>
      <c r="I121" s="203">
        <f t="shared" si="27"/>
        <v>0</v>
      </c>
      <c r="J121" s="203">
        <f t="shared" si="27"/>
        <v>0</v>
      </c>
      <c r="K121" s="203">
        <f t="shared" si="27"/>
        <v>0</v>
      </c>
      <c r="L121" s="330"/>
      <c r="M121" s="330"/>
      <c r="N121" s="33"/>
      <c r="O121" s="33"/>
    </row>
    <row r="122" spans="1:15" ht="13.5" customHeight="1">
      <c r="A122" s="164">
        <v>321</v>
      </c>
      <c r="B122" s="156" t="s">
        <v>27</v>
      </c>
      <c r="C122" s="156"/>
      <c r="D122" s="165"/>
      <c r="E122" s="165"/>
      <c r="F122" s="165"/>
      <c r="G122" s="156"/>
      <c r="H122" s="243"/>
      <c r="I122" s="156"/>
      <c r="J122" s="156"/>
      <c r="K122" s="156"/>
      <c r="L122" s="209"/>
      <c r="M122" s="209"/>
      <c r="N122" s="33"/>
      <c r="O122" s="33"/>
    </row>
    <row r="123" spans="1:15" ht="13.5" customHeight="1">
      <c r="A123" s="164">
        <v>322</v>
      </c>
      <c r="B123" s="156" t="s">
        <v>28</v>
      </c>
      <c r="C123" s="156"/>
      <c r="D123" s="165"/>
      <c r="E123" s="165"/>
      <c r="F123" s="165"/>
      <c r="G123" s="156"/>
      <c r="H123" s="243"/>
      <c r="I123" s="156"/>
      <c r="J123" s="156"/>
      <c r="K123" s="156"/>
      <c r="L123" s="209"/>
      <c r="M123" s="209"/>
      <c r="N123" s="33"/>
      <c r="O123" s="33"/>
    </row>
    <row r="124" spans="1:15" ht="13.5" customHeight="1">
      <c r="A124" s="164">
        <v>323</v>
      </c>
      <c r="B124" s="156" t="s">
        <v>29</v>
      </c>
      <c r="C124" s="156"/>
      <c r="D124" s="165"/>
      <c r="E124" s="165"/>
      <c r="F124" s="165"/>
      <c r="G124" s="156"/>
      <c r="H124" s="243"/>
      <c r="I124" s="156"/>
      <c r="J124" s="156"/>
      <c r="K124" s="156"/>
      <c r="L124" s="209"/>
      <c r="M124" s="209"/>
      <c r="N124" s="33"/>
      <c r="O124" s="33"/>
    </row>
    <row r="125" spans="1:15" ht="21.75" customHeight="1">
      <c r="A125" s="166">
        <v>329</v>
      </c>
      <c r="B125" s="167" t="s">
        <v>30</v>
      </c>
      <c r="C125" s="167"/>
      <c r="D125" s="168"/>
      <c r="E125" s="168"/>
      <c r="F125" s="168"/>
      <c r="G125" s="167"/>
      <c r="H125" s="244"/>
      <c r="I125" s="167"/>
      <c r="J125" s="167"/>
      <c r="K125" s="167"/>
      <c r="L125" s="210"/>
      <c r="M125" s="209"/>
      <c r="N125" s="33"/>
      <c r="O125" s="33"/>
    </row>
    <row r="126" spans="1:15" ht="21.75" customHeight="1">
      <c r="A126" s="169"/>
      <c r="B126" s="160" t="s">
        <v>99</v>
      </c>
      <c r="C126" s="204">
        <f>SUM(C121)</f>
        <v>0</v>
      </c>
      <c r="D126" s="204">
        <f aca="true" t="shared" si="28" ref="D126:M126">SUM(D121)</f>
        <v>0</v>
      </c>
      <c r="E126" s="204">
        <f t="shared" si="28"/>
        <v>0</v>
      </c>
      <c r="F126" s="204">
        <f t="shared" si="28"/>
        <v>0</v>
      </c>
      <c r="G126" s="204">
        <f t="shared" si="28"/>
        <v>0</v>
      </c>
      <c r="H126" s="245">
        <f t="shared" si="28"/>
        <v>0</v>
      </c>
      <c r="I126" s="204">
        <f t="shared" si="28"/>
        <v>0</v>
      </c>
      <c r="J126" s="204">
        <f t="shared" si="28"/>
        <v>0</v>
      </c>
      <c r="K126" s="204">
        <f t="shared" si="28"/>
        <v>0</v>
      </c>
      <c r="L126" s="204">
        <f t="shared" si="28"/>
        <v>0</v>
      </c>
      <c r="M126" s="204">
        <f t="shared" si="28"/>
        <v>0</v>
      </c>
      <c r="N126" s="33"/>
      <c r="O126" s="33"/>
    </row>
    <row r="127" spans="1:15" ht="21.75" customHeight="1">
      <c r="A127" s="170"/>
      <c r="B127" s="171"/>
      <c r="C127" s="171"/>
      <c r="D127" s="172"/>
      <c r="E127" s="172"/>
      <c r="F127" s="172"/>
      <c r="G127" s="171"/>
      <c r="H127" s="246"/>
      <c r="I127" s="171"/>
      <c r="J127" s="171"/>
      <c r="K127" s="171"/>
      <c r="L127" s="171"/>
      <c r="M127" s="33"/>
      <c r="N127" s="33"/>
      <c r="O127" s="33"/>
    </row>
    <row r="128" spans="1:15" ht="21.75" customHeight="1">
      <c r="A128" s="79" t="s">
        <v>83</v>
      </c>
      <c r="B128" s="33"/>
      <c r="C128" s="33" t="s">
        <v>103</v>
      </c>
      <c r="D128" s="81" t="s">
        <v>150</v>
      </c>
      <c r="E128" s="81"/>
      <c r="F128" s="146"/>
      <c r="G128" s="33"/>
      <c r="H128" s="237"/>
      <c r="I128" s="33"/>
      <c r="J128" s="33"/>
      <c r="K128" s="33"/>
      <c r="L128" s="33"/>
      <c r="M128" s="33"/>
      <c r="N128" s="33"/>
      <c r="O128" s="33"/>
    </row>
    <row r="129" spans="1:15" ht="21.75" customHeight="1">
      <c r="A129" s="46" t="s">
        <v>37</v>
      </c>
      <c r="B129" s="47" t="s">
        <v>13</v>
      </c>
      <c r="C129" s="48" t="s">
        <v>134</v>
      </c>
      <c r="D129" s="48" t="s">
        <v>87</v>
      </c>
      <c r="E129" s="48" t="s">
        <v>38</v>
      </c>
      <c r="F129" s="48" t="s">
        <v>4</v>
      </c>
      <c r="G129" s="49" t="s">
        <v>5</v>
      </c>
      <c r="H129" s="49" t="s">
        <v>6</v>
      </c>
      <c r="I129" s="49" t="s">
        <v>10</v>
      </c>
      <c r="J129" s="50" t="s">
        <v>39</v>
      </c>
      <c r="K129" s="50" t="s">
        <v>7</v>
      </c>
      <c r="L129" s="48" t="s">
        <v>136</v>
      </c>
      <c r="M129" s="48" t="s">
        <v>139</v>
      </c>
      <c r="N129" s="33"/>
      <c r="O129" s="33"/>
    </row>
    <row r="130" spans="1:15" ht="21.75" customHeight="1">
      <c r="A130" s="132" t="s">
        <v>40</v>
      </c>
      <c r="B130" s="133" t="s">
        <v>41</v>
      </c>
      <c r="C130" s="133" t="s">
        <v>42</v>
      </c>
      <c r="D130" s="133" t="s">
        <v>43</v>
      </c>
      <c r="E130" s="133" t="s">
        <v>85</v>
      </c>
      <c r="F130" s="133" t="s">
        <v>88</v>
      </c>
      <c r="G130" s="133" t="s">
        <v>44</v>
      </c>
      <c r="H130" s="132" t="s">
        <v>45</v>
      </c>
      <c r="I130" s="133" t="s">
        <v>46</v>
      </c>
      <c r="J130" s="133" t="s">
        <v>47</v>
      </c>
      <c r="K130" s="133" t="s">
        <v>48</v>
      </c>
      <c r="L130" s="133" t="s">
        <v>49</v>
      </c>
      <c r="M130" s="161" t="s">
        <v>89</v>
      </c>
      <c r="N130" s="33"/>
      <c r="O130" s="33"/>
    </row>
    <row r="131" spans="1:15" ht="21.75" customHeight="1">
      <c r="A131" s="162">
        <v>32</v>
      </c>
      <c r="B131" s="163" t="s">
        <v>15</v>
      </c>
      <c r="C131" s="203">
        <f>SUM(C132+C133+C134+C135)</f>
        <v>0</v>
      </c>
      <c r="D131" s="203">
        <f aca="true" t="shared" si="29" ref="D131:K131">SUM(D132+D133+D134+D135)</f>
        <v>0</v>
      </c>
      <c r="E131" s="203">
        <f t="shared" si="29"/>
        <v>0</v>
      </c>
      <c r="F131" s="203">
        <f t="shared" si="29"/>
        <v>0</v>
      </c>
      <c r="G131" s="203">
        <f t="shared" si="29"/>
        <v>0</v>
      </c>
      <c r="H131" s="242">
        <f t="shared" si="29"/>
        <v>0</v>
      </c>
      <c r="I131" s="203">
        <f t="shared" si="29"/>
        <v>0</v>
      </c>
      <c r="J131" s="203">
        <f t="shared" si="29"/>
        <v>0</v>
      </c>
      <c r="K131" s="203">
        <f t="shared" si="29"/>
        <v>0</v>
      </c>
      <c r="L131" s="330"/>
      <c r="M131" s="330"/>
      <c r="N131" s="33"/>
      <c r="O131" s="33"/>
    </row>
    <row r="132" spans="1:15" ht="21.75" customHeight="1">
      <c r="A132" s="164">
        <v>321</v>
      </c>
      <c r="B132" s="156" t="s">
        <v>27</v>
      </c>
      <c r="C132" s="156"/>
      <c r="D132" s="165"/>
      <c r="E132" s="165"/>
      <c r="F132" s="165"/>
      <c r="G132" s="156"/>
      <c r="H132" s="243"/>
      <c r="I132" s="156"/>
      <c r="J132" s="156"/>
      <c r="K132" s="156"/>
      <c r="L132" s="209"/>
      <c r="M132" s="209"/>
      <c r="N132" s="33"/>
      <c r="O132" s="33"/>
    </row>
    <row r="133" spans="1:15" ht="21.75" customHeight="1">
      <c r="A133" s="164">
        <v>322</v>
      </c>
      <c r="B133" s="156" t="s">
        <v>28</v>
      </c>
      <c r="C133" s="156"/>
      <c r="D133" s="165"/>
      <c r="E133" s="165"/>
      <c r="F133" s="165"/>
      <c r="G133" s="156"/>
      <c r="H133" s="243"/>
      <c r="I133" s="156"/>
      <c r="J133" s="156"/>
      <c r="K133" s="156"/>
      <c r="L133" s="209"/>
      <c r="M133" s="209"/>
      <c r="N133" s="33"/>
      <c r="O133" s="33"/>
    </row>
    <row r="134" spans="1:15" ht="21.75" customHeight="1">
      <c r="A134" s="164">
        <v>323</v>
      </c>
      <c r="B134" s="156" t="s">
        <v>29</v>
      </c>
      <c r="C134" s="156"/>
      <c r="D134" s="165"/>
      <c r="E134" s="165"/>
      <c r="F134" s="165"/>
      <c r="G134" s="156"/>
      <c r="H134" s="243"/>
      <c r="I134" s="156"/>
      <c r="J134" s="156"/>
      <c r="K134" s="156"/>
      <c r="L134" s="209"/>
      <c r="M134" s="209"/>
      <c r="N134" s="33"/>
      <c r="O134" s="33"/>
    </row>
    <row r="135" spans="1:15" ht="21.75" customHeight="1">
      <c r="A135" s="166">
        <v>329</v>
      </c>
      <c r="B135" s="167" t="s">
        <v>30</v>
      </c>
      <c r="C135" s="167"/>
      <c r="D135" s="168"/>
      <c r="E135" s="168"/>
      <c r="F135" s="168"/>
      <c r="G135" s="167"/>
      <c r="H135" s="244"/>
      <c r="I135" s="167"/>
      <c r="J135" s="167"/>
      <c r="K135" s="167"/>
      <c r="L135" s="210"/>
      <c r="M135" s="209"/>
      <c r="N135" s="33"/>
      <c r="O135" s="33"/>
    </row>
    <row r="136" spans="1:15" ht="21.75" customHeight="1">
      <c r="A136" s="169"/>
      <c r="B136" s="160" t="s">
        <v>99</v>
      </c>
      <c r="C136" s="204">
        <f>SUM(C131)</f>
        <v>0</v>
      </c>
      <c r="D136" s="204">
        <f aca="true" t="shared" si="30" ref="D136:M136">SUM(D131)</f>
        <v>0</v>
      </c>
      <c r="E136" s="204">
        <f t="shared" si="30"/>
        <v>0</v>
      </c>
      <c r="F136" s="204">
        <f t="shared" si="30"/>
        <v>0</v>
      </c>
      <c r="G136" s="204">
        <f t="shared" si="30"/>
        <v>0</v>
      </c>
      <c r="H136" s="245">
        <f t="shared" si="30"/>
        <v>0</v>
      </c>
      <c r="I136" s="204">
        <f t="shared" si="30"/>
        <v>0</v>
      </c>
      <c r="J136" s="204">
        <f t="shared" si="30"/>
        <v>0</v>
      </c>
      <c r="K136" s="204">
        <f t="shared" si="30"/>
        <v>0</v>
      </c>
      <c r="L136" s="204">
        <f t="shared" si="30"/>
        <v>0</v>
      </c>
      <c r="M136" s="204">
        <f t="shared" si="30"/>
        <v>0</v>
      </c>
      <c r="N136" s="33"/>
      <c r="O136" s="33"/>
    </row>
    <row r="137" spans="1:15" ht="25.5" customHeight="1">
      <c r="A137" s="79" t="s">
        <v>83</v>
      </c>
      <c r="B137" s="33"/>
      <c r="C137" s="33" t="s">
        <v>111</v>
      </c>
      <c r="D137" s="81" t="s">
        <v>138</v>
      </c>
      <c r="E137" s="81"/>
      <c r="F137" s="146"/>
      <c r="G137" s="33"/>
      <c r="H137" s="237"/>
      <c r="I137" s="33"/>
      <c r="J137" s="33"/>
      <c r="K137" s="33"/>
      <c r="L137" s="33"/>
      <c r="M137" s="33"/>
      <c r="N137" s="33"/>
      <c r="O137" s="33"/>
    </row>
    <row r="138" spans="1:15" ht="58.5">
      <c r="A138" s="46" t="s">
        <v>37</v>
      </c>
      <c r="B138" s="47" t="s">
        <v>13</v>
      </c>
      <c r="C138" s="48" t="s">
        <v>134</v>
      </c>
      <c r="D138" s="48" t="s">
        <v>87</v>
      </c>
      <c r="E138" s="48" t="s">
        <v>38</v>
      </c>
      <c r="F138" s="48" t="s">
        <v>4</v>
      </c>
      <c r="G138" s="49" t="s">
        <v>5</v>
      </c>
      <c r="H138" s="49" t="s">
        <v>6</v>
      </c>
      <c r="I138" s="49" t="s">
        <v>10</v>
      </c>
      <c r="J138" s="50" t="s">
        <v>39</v>
      </c>
      <c r="K138" s="50" t="s">
        <v>7</v>
      </c>
      <c r="L138" s="48" t="s">
        <v>136</v>
      </c>
      <c r="M138" s="48" t="s">
        <v>139</v>
      </c>
      <c r="N138" s="33"/>
      <c r="O138" s="33"/>
    </row>
    <row r="139" spans="1:15" ht="12.75">
      <c r="A139" s="132" t="s">
        <v>40</v>
      </c>
      <c r="B139" s="133" t="s">
        <v>41</v>
      </c>
      <c r="C139" s="133" t="s">
        <v>42</v>
      </c>
      <c r="D139" s="133" t="s">
        <v>43</v>
      </c>
      <c r="E139" s="133" t="s">
        <v>85</v>
      </c>
      <c r="F139" s="133" t="s">
        <v>88</v>
      </c>
      <c r="G139" s="133" t="s">
        <v>44</v>
      </c>
      <c r="H139" s="132" t="s">
        <v>45</v>
      </c>
      <c r="I139" s="133" t="s">
        <v>46</v>
      </c>
      <c r="J139" s="133" t="s">
        <v>47</v>
      </c>
      <c r="K139" s="133" t="s">
        <v>48</v>
      </c>
      <c r="L139" s="133" t="s">
        <v>49</v>
      </c>
      <c r="M139" s="133" t="s">
        <v>89</v>
      </c>
      <c r="N139" s="33"/>
      <c r="O139" s="33"/>
    </row>
    <row r="140" spans="1:15" ht="21" customHeight="1">
      <c r="A140" s="154">
        <v>31</v>
      </c>
      <c r="B140" s="155" t="s">
        <v>25</v>
      </c>
      <c r="C140" s="203">
        <f>SUM(C141)</f>
        <v>0</v>
      </c>
      <c r="D140" s="203">
        <f aca="true" t="shared" si="31" ref="D140:K140">SUM(D141)</f>
        <v>0</v>
      </c>
      <c r="E140" s="203">
        <f t="shared" si="31"/>
        <v>0</v>
      </c>
      <c r="F140" s="203">
        <f t="shared" si="31"/>
        <v>0</v>
      </c>
      <c r="G140" s="203">
        <f t="shared" si="31"/>
        <v>0</v>
      </c>
      <c r="H140" s="242">
        <f t="shared" si="31"/>
        <v>0</v>
      </c>
      <c r="I140" s="203">
        <f t="shared" si="31"/>
        <v>0</v>
      </c>
      <c r="J140" s="203">
        <f t="shared" si="31"/>
        <v>0</v>
      </c>
      <c r="K140" s="203">
        <f t="shared" si="31"/>
        <v>0</v>
      </c>
      <c r="L140" s="330"/>
      <c r="M140" s="330"/>
      <c r="N140" s="33"/>
      <c r="O140" s="33"/>
    </row>
    <row r="141" spans="1:13" ht="24" customHeight="1">
      <c r="A141" s="157">
        <v>311</v>
      </c>
      <c r="B141" s="158" t="s">
        <v>84</v>
      </c>
      <c r="C141" s="205">
        <f>SUM(D141+E141+F141+G141+H141+I141+J141+K141)</f>
        <v>0</v>
      </c>
      <c r="D141" s="174"/>
      <c r="E141" s="174"/>
      <c r="F141" s="174"/>
      <c r="G141" s="174"/>
      <c r="H141" s="247"/>
      <c r="I141" s="174"/>
      <c r="J141" s="174"/>
      <c r="K141" s="174"/>
      <c r="L141" s="212"/>
      <c r="M141" s="212"/>
    </row>
    <row r="142" spans="1:13" ht="24" customHeight="1">
      <c r="A142" s="164">
        <v>32</v>
      </c>
      <c r="B142" s="156" t="s">
        <v>15</v>
      </c>
      <c r="C142" s="205">
        <f>SUM(D142+E142+F142+G142+H142+I142+J142+K142)</f>
        <v>0</v>
      </c>
      <c r="D142" s="174"/>
      <c r="E142" s="174"/>
      <c r="F142" s="174"/>
      <c r="G142" s="174"/>
      <c r="H142" s="247"/>
      <c r="I142" s="174"/>
      <c r="J142" s="174"/>
      <c r="K142" s="174"/>
      <c r="L142" s="212"/>
      <c r="M142" s="212"/>
    </row>
    <row r="143" spans="1:13" ht="24" customHeight="1">
      <c r="A143" s="173">
        <v>323</v>
      </c>
      <c r="B143" s="173" t="s">
        <v>29</v>
      </c>
      <c r="C143" s="205">
        <f>SUM(D143+E143+F143+G143+H143+I143+J143+K143)</f>
        <v>0</v>
      </c>
      <c r="D143" s="174"/>
      <c r="E143" s="174"/>
      <c r="F143" s="174"/>
      <c r="G143" s="174"/>
      <c r="H143" s="247"/>
      <c r="I143" s="174"/>
      <c r="J143" s="174"/>
      <c r="K143" s="174"/>
      <c r="L143" s="212"/>
      <c r="M143" s="212"/>
    </row>
    <row r="144" spans="1:13" s="177" customFormat="1" ht="32.25" customHeight="1">
      <c r="A144" s="175"/>
      <c r="B144" s="176" t="s">
        <v>99</v>
      </c>
      <c r="C144" s="206">
        <f>SUM(C140)</f>
        <v>0</v>
      </c>
      <c r="D144" s="206">
        <f aca="true" t="shared" si="32" ref="D144:M144">SUM(D140)</f>
        <v>0</v>
      </c>
      <c r="E144" s="206">
        <f t="shared" si="32"/>
        <v>0</v>
      </c>
      <c r="F144" s="206">
        <f t="shared" si="32"/>
        <v>0</v>
      </c>
      <c r="G144" s="206">
        <f t="shared" si="32"/>
        <v>0</v>
      </c>
      <c r="H144" s="248">
        <f t="shared" si="32"/>
        <v>0</v>
      </c>
      <c r="I144" s="206">
        <f t="shared" si="32"/>
        <v>0</v>
      </c>
      <c r="J144" s="206">
        <f t="shared" si="32"/>
        <v>0</v>
      </c>
      <c r="K144" s="206">
        <f t="shared" si="32"/>
        <v>0</v>
      </c>
      <c r="L144" s="206">
        <f t="shared" si="32"/>
        <v>0</v>
      </c>
      <c r="M144" s="206">
        <f t="shared" si="32"/>
        <v>0</v>
      </c>
    </row>
    <row r="145" spans="1:5" ht="35.25" customHeight="1">
      <c r="A145" s="79" t="s">
        <v>83</v>
      </c>
      <c r="C145" s="36" t="s">
        <v>104</v>
      </c>
      <c r="D145" s="81" t="s">
        <v>151</v>
      </c>
      <c r="E145" s="178"/>
    </row>
    <row r="146" spans="1:13" ht="58.5">
      <c r="A146" s="46" t="s">
        <v>37</v>
      </c>
      <c r="B146" s="47" t="s">
        <v>13</v>
      </c>
      <c r="C146" s="48" t="s">
        <v>134</v>
      </c>
      <c r="D146" s="48" t="s">
        <v>87</v>
      </c>
      <c r="E146" s="48" t="s">
        <v>38</v>
      </c>
      <c r="F146" s="48" t="s">
        <v>4</v>
      </c>
      <c r="G146" s="49" t="s">
        <v>5</v>
      </c>
      <c r="H146" s="49" t="s">
        <v>6</v>
      </c>
      <c r="I146" s="49" t="s">
        <v>10</v>
      </c>
      <c r="J146" s="50" t="s">
        <v>39</v>
      </c>
      <c r="K146" s="50" t="s">
        <v>7</v>
      </c>
      <c r="L146" s="48" t="s">
        <v>136</v>
      </c>
      <c r="M146" s="48" t="s">
        <v>139</v>
      </c>
    </row>
    <row r="147" spans="1:13" ht="12.75">
      <c r="A147" s="132" t="s">
        <v>40</v>
      </c>
      <c r="B147" s="133" t="s">
        <v>41</v>
      </c>
      <c r="C147" s="133" t="s">
        <v>42</v>
      </c>
      <c r="D147" s="133" t="s">
        <v>43</v>
      </c>
      <c r="E147" s="133" t="s">
        <v>85</v>
      </c>
      <c r="F147" s="133" t="s">
        <v>88</v>
      </c>
      <c r="G147" s="133" t="s">
        <v>44</v>
      </c>
      <c r="H147" s="132" t="s">
        <v>45</v>
      </c>
      <c r="I147" s="133" t="s">
        <v>46</v>
      </c>
      <c r="J147" s="133" t="s">
        <v>47</v>
      </c>
      <c r="K147" s="133" t="s">
        <v>48</v>
      </c>
      <c r="L147" s="133" t="s">
        <v>49</v>
      </c>
      <c r="M147" s="133" t="s">
        <v>89</v>
      </c>
    </row>
    <row r="148" spans="1:13" s="34" customFormat="1" ht="22.5" customHeight="1">
      <c r="A148" s="173">
        <v>42</v>
      </c>
      <c r="B148" s="179" t="s">
        <v>100</v>
      </c>
      <c r="C148" s="207">
        <f>SUM(C149)</f>
        <v>3900</v>
      </c>
      <c r="D148" s="207">
        <f aca="true" t="shared" si="33" ref="D148:K148">SUM(D149)</f>
        <v>3900</v>
      </c>
      <c r="E148" s="207">
        <f t="shared" si="33"/>
        <v>0</v>
      </c>
      <c r="F148" s="207">
        <f t="shared" si="33"/>
        <v>0</v>
      </c>
      <c r="G148" s="207">
        <f t="shared" si="33"/>
        <v>0</v>
      </c>
      <c r="H148" s="249">
        <f t="shared" si="33"/>
        <v>0</v>
      </c>
      <c r="I148" s="207">
        <f t="shared" si="33"/>
        <v>0</v>
      </c>
      <c r="J148" s="207">
        <f t="shared" si="33"/>
        <v>0</v>
      </c>
      <c r="K148" s="207">
        <f t="shared" si="33"/>
        <v>0</v>
      </c>
      <c r="L148" s="327">
        <v>3900</v>
      </c>
      <c r="M148" s="327">
        <v>3900</v>
      </c>
    </row>
    <row r="149" spans="1:13" s="34" customFormat="1" ht="21" customHeight="1">
      <c r="A149" s="173">
        <v>424</v>
      </c>
      <c r="B149" s="179" t="s">
        <v>113</v>
      </c>
      <c r="C149" s="207">
        <f>SUM(D149+E149+F149+G149+H149+I149+J149+K149)</f>
        <v>3900</v>
      </c>
      <c r="D149" s="180">
        <v>3900</v>
      </c>
      <c r="E149" s="180"/>
      <c r="F149" s="180"/>
      <c r="G149" s="180"/>
      <c r="H149" s="247"/>
      <c r="I149" s="180"/>
      <c r="J149" s="180"/>
      <c r="K149" s="180"/>
      <c r="L149" s="213"/>
      <c r="M149" s="213"/>
    </row>
    <row r="150" spans="1:13" ht="26.25" customHeight="1">
      <c r="A150" s="181"/>
      <c r="B150" s="182" t="s">
        <v>99</v>
      </c>
      <c r="C150" s="208">
        <f>SUM(C148)</f>
        <v>3900</v>
      </c>
      <c r="D150" s="208">
        <f aca="true" t="shared" si="34" ref="D150:M150">SUM(D148)</f>
        <v>3900</v>
      </c>
      <c r="E150" s="208">
        <f t="shared" si="34"/>
        <v>0</v>
      </c>
      <c r="F150" s="208">
        <f t="shared" si="34"/>
        <v>0</v>
      </c>
      <c r="G150" s="208">
        <f t="shared" si="34"/>
        <v>0</v>
      </c>
      <c r="H150" s="250">
        <f t="shared" si="34"/>
        <v>0</v>
      </c>
      <c r="I150" s="208">
        <f t="shared" si="34"/>
        <v>0</v>
      </c>
      <c r="J150" s="208">
        <f t="shared" si="34"/>
        <v>0</v>
      </c>
      <c r="K150" s="208">
        <f t="shared" si="34"/>
        <v>0</v>
      </c>
      <c r="L150" s="208">
        <f t="shared" si="34"/>
        <v>3900</v>
      </c>
      <c r="M150" s="208">
        <f t="shared" si="34"/>
        <v>3900</v>
      </c>
    </row>
    <row r="151" spans="1:5" ht="12.75">
      <c r="A151" s="79"/>
      <c r="E151" s="183"/>
    </row>
    <row r="152" ht="12.75">
      <c r="L152" s="347"/>
    </row>
    <row r="157" ht="14.25">
      <c r="J157" s="81"/>
    </row>
    <row r="158" spans="8:11" ht="12.75" customHeight="1">
      <c r="H158" s="251" t="s">
        <v>81</v>
      </c>
      <c r="J158" s="184" t="s">
        <v>80</v>
      </c>
      <c r="K158" s="81"/>
    </row>
    <row r="159" spans="9:11" ht="12.75">
      <c r="I159" s="380" t="s">
        <v>102</v>
      </c>
      <c r="J159" s="380"/>
      <c r="K159" s="380"/>
    </row>
    <row r="160" spans="8:11" ht="12.75">
      <c r="H160" s="237"/>
      <c r="I160" s="380"/>
      <c r="J160" s="380"/>
      <c r="K160" s="380"/>
    </row>
  </sheetData>
  <sheetProtection/>
  <mergeCells count="15">
    <mergeCell ref="L16:M16"/>
    <mergeCell ref="I159:K159"/>
    <mergeCell ref="I160:K160"/>
    <mergeCell ref="B104:G104"/>
    <mergeCell ref="B105:G105"/>
    <mergeCell ref="G26:I26"/>
    <mergeCell ref="G28:J28"/>
    <mergeCell ref="E72:F72"/>
    <mergeCell ref="D26:E26"/>
    <mergeCell ref="A1:K1"/>
    <mergeCell ref="A2:B2"/>
    <mergeCell ref="C2:G2"/>
    <mergeCell ref="D16:G16"/>
    <mergeCell ref="H16:I16"/>
    <mergeCell ref="A14:D14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Računovodstvo</cp:lastModifiedBy>
  <cp:lastPrinted>2015-10-19T10:40:25Z</cp:lastPrinted>
  <dcterms:created xsi:type="dcterms:W3CDTF">1996-10-14T23:33:28Z</dcterms:created>
  <dcterms:modified xsi:type="dcterms:W3CDTF">2015-10-19T10:47:59Z</dcterms:modified>
  <cp:category/>
  <cp:version/>
  <cp:contentType/>
  <cp:contentStatus/>
</cp:coreProperties>
</file>